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utg\es\noticias\events\resources\20220203\"/>
    </mc:Choice>
  </mc:AlternateContent>
  <bookViews>
    <workbookView xWindow="0" yWindow="0" windowWidth="20490" windowHeight="7155"/>
  </bookViews>
  <sheets>
    <sheet name="PA 2022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'PA 2022'!$A$7:$Y$74</definedName>
    <definedName name="_Proyecto1" localSheetId="0">#REF!</definedName>
    <definedName name="_Proyecto1">#REF!</definedName>
    <definedName name="a" localSheetId="0">#REF!</definedName>
    <definedName name="a">#REF!</definedName>
    <definedName name="afadsf" localSheetId="0">#REF!</definedName>
    <definedName name="afadsf">#REF!</definedName>
    <definedName name="AFWDAFASDF" localSheetId="0">#REF!</definedName>
    <definedName name="AFWDAFASDF">#REF!</definedName>
    <definedName name="aporta" localSheetId="0">#REF!</definedName>
    <definedName name="aporta">#REF!</definedName>
    <definedName name="_xlnm.Print_Area" localSheetId="0">'PA 2022'!$A$2:$Q$715</definedName>
    <definedName name="base">'[1]1.Enero'!$E$4:$AJ$46</definedName>
    <definedName name="_xlnm.Database" localSheetId="0">#REF!</definedName>
    <definedName name="_xlnm.Database">#REF!</definedName>
    <definedName name="Bdatos">[2]Base!$A$5:$N$47</definedName>
    <definedName name="BDCOD">'[3]Ppto 1000'!$A$5:$E$47</definedName>
    <definedName name="camposBD">OFFSET([4]Definiciones!$F$1,0,0,COUNTA([4]Definiciones!$F$1:$F$65536),1)</definedName>
    <definedName name="COMPE" localSheetId="0">#REF!</definedName>
    <definedName name="COMPE">#REF!</definedName>
    <definedName name="COPIA" localSheetId="0">#REF!</definedName>
    <definedName name="COPIA">#REF!</definedName>
    <definedName name="ctaclave" localSheetId="0">#REF!</definedName>
    <definedName name="ctaclave">#REF!</definedName>
    <definedName name="date">'[1]1.Enero'!$A$3:$E$47</definedName>
    <definedName name="dato1">'[1]1.Ago'!$A$6:$E$51</definedName>
    <definedName name="Datos" localSheetId="0">#REF!</definedName>
    <definedName name="Datos">#REF!</definedName>
    <definedName name="dbf" localSheetId="0">#REF!</definedName>
    <definedName name="dbf">#REF!</definedName>
    <definedName name="Documentos">OFFSET([4]Definiciones!$B$1,0,0,COUNTA([4]Definiciones!$B$1:$B$65536),1)</definedName>
    <definedName name="El_mes" localSheetId="0">#REF!</definedName>
    <definedName name="El_mes">#REF!</definedName>
    <definedName name="El_mes1" localSheetId="0">#REF!</definedName>
    <definedName name="El_mes1">#REF!</definedName>
    <definedName name="Encabezados">OFFSET([4]Definiciones!$D$1,0,0,COUNTA([4]Definiciones!$D$1:$D$65536),1)</definedName>
    <definedName name="formulasResultado" localSheetId="0">[4]Validaciones!#REF!</definedName>
    <definedName name="formulasResultado">[4]Validaciones!#REF!</definedName>
    <definedName name="Funciones_Activos_Fijos" localSheetId="0">[5]!Funciones_Activos_Fijos</definedName>
    <definedName name="Funciones_Activos_Fijos">[0]!Funciones_Activos_Fijos</definedName>
    <definedName name="Funciones_Catalogo" localSheetId="0">[5]!Funciones_Catalogo</definedName>
    <definedName name="Funciones_Catalogo">[0]!Funciones_Catalogo</definedName>
    <definedName name="Funciones_Componente" localSheetId="0">[5]!Funciones_Componente</definedName>
    <definedName name="Funciones_Componente">[0]!Funciones_Componente</definedName>
    <definedName name="Funciones_Devolucion" localSheetId="0">[5]!Funciones_Devolucion</definedName>
    <definedName name="Funciones_Devolucion">[0]!Funciones_Devolucion</definedName>
    <definedName name="Funciones_Empresa" localSheetId="0">[5]!Funciones_Empresa</definedName>
    <definedName name="Funciones_Empresa">[0]!Funciones_Empresa</definedName>
    <definedName name="Funciones_Fechas_Periodos" localSheetId="0">[5]!Funciones_Fechas_Periodos</definedName>
    <definedName name="Funciones_Fechas_Periodos">[0]!Funciones_Fechas_Periodos</definedName>
    <definedName name="Funciones_Movimientos" localSheetId="0">[5]!Funciones_Movimientos</definedName>
    <definedName name="Funciones_Movimientos">[0]!Funciones_Movimientos</definedName>
    <definedName name="Funciones_Polizas" localSheetId="0">[5]!Funciones_Polizas</definedName>
    <definedName name="Funciones_Polizas">[0]!Funciones_Polizas</definedName>
    <definedName name="Funciones_Saldos" localSheetId="0">[5]!Funciones_Saldos</definedName>
    <definedName name="Funciones_Saldos">[0]!Funciones_Saldos</definedName>
    <definedName name="Funciones_Tablas" localSheetId="0">[5]!Funciones_Tablas</definedName>
    <definedName name="Funciones_Tablas">[0]!Funciones_Tablas</definedName>
    <definedName name="Ir_Inicio" localSheetId="0">[5]!Ir_Inicio</definedName>
    <definedName name="Ir_Inicio">[0]!Ir_Inicio</definedName>
    <definedName name="Meses" localSheetId="0">#REF!</definedName>
    <definedName name="Meses">#REF!</definedName>
    <definedName name="Nmensual" localSheetId="0">#REF!</definedName>
    <definedName name="Nmensual">#REF!</definedName>
    <definedName name="PORCENTAJE" localSheetId="0">#REF!</definedName>
    <definedName name="PORCENTAJE">#REF!</definedName>
    <definedName name="PPTAL" localSheetId="0">'[6]Partida mensual'!$A$7:$U$82</definedName>
    <definedName name="PPTAL">'[7]Partida mensual'!$A$7:$U$82</definedName>
    <definedName name="ppto" localSheetId="0">[8]Hoja2!$B$3:$M$95</definedName>
    <definedName name="ppto">[9]Hoja2!$B$3:$M$95</definedName>
    <definedName name="Ppto_tot_dep" localSheetId="0">#REF!</definedName>
    <definedName name="Ppto_tot_dep">#REF!</definedName>
    <definedName name="PROYECTO" localSheetId="0">'[10]Ppto 1000'!$A$3:$F$40</definedName>
    <definedName name="PROYECTO">'[11]Ppto 1000'!$A$3:$F$40</definedName>
    <definedName name="qw" localSheetId="0">#REF!</definedName>
    <definedName name="qw">#REF!</definedName>
    <definedName name="Reglas">OFFSET([4]Definiciones!$I$1,0,0,COUNTA([4]Definiciones!$I$1:$I$65536),1)</definedName>
    <definedName name="ReglasDatos">OFFSET([4]Definiciones!$K$1,0,0,COUNTA([4]Definiciones!$K$1:$K$65536),1)</definedName>
    <definedName name="SBASE" localSheetId="0">#REF!</definedName>
    <definedName name="SBASE">#REF!</definedName>
    <definedName name="SUELDO">'[2]INT SB'!$A$5:$P$45</definedName>
    <definedName name="Tab_mensual">'[2]Plantilla 2015'!$B$5:$O$47</definedName>
    <definedName name="TablaD">[12]Reglas!$A$4:$G$972</definedName>
    <definedName name="Tema_2" localSheetId="0">[5]!Tema_2</definedName>
    <definedName name="Tema_2">[0]!Tema_2</definedName>
    <definedName name="Tema_3" localSheetId="0">[5]!Tema_3</definedName>
    <definedName name="Tema_3">[0]!Tema_3</definedName>
    <definedName name="Tema_4" localSheetId="0">[5]!Tema_4</definedName>
    <definedName name="Tema_4">[0]!Tema_4</definedName>
    <definedName name="Tema_5" localSheetId="0">[5]!Tema_5</definedName>
    <definedName name="Tema_5">[0]!Tema_5</definedName>
    <definedName name="Tema_6" localSheetId="0">[5]!Tema_6</definedName>
    <definedName name="Tema_6">[0]!Tema_6</definedName>
    <definedName name="tEN" localSheetId="0">[5]!tEN</definedName>
    <definedName name="tEN">[0]!tEN</definedName>
    <definedName name="TiposDeposito">OFFSET([4]Definiciones!$M$1,0,0,COUNTA([4]Definiciones!$M$1:$M$65536),1)</definedName>
    <definedName name="_xlnm.Print_Titles" localSheetId="0">'PA 2022'!$2:$7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2" i="2" l="1"/>
  <c r="N342" i="2" l="1"/>
  <c r="L342" i="2"/>
  <c r="M342" i="2"/>
  <c r="K342" i="2"/>
  <c r="I713" i="2"/>
  <c r="L713" i="2" s="1"/>
  <c r="I699" i="2"/>
  <c r="I698" i="2" s="1"/>
  <c r="I696" i="2"/>
  <c r="I695" i="2" s="1"/>
  <c r="I681" i="2"/>
  <c r="L681" i="2" s="1"/>
  <c r="I672" i="2"/>
  <c r="I678" i="2"/>
  <c r="L678" i="2" s="1"/>
  <c r="I676" i="2"/>
  <c r="I674" i="2"/>
  <c r="N674" i="2" s="1"/>
  <c r="I670" i="2"/>
  <c r="I668" i="2"/>
  <c r="K668" i="2" s="1"/>
  <c r="I666" i="2"/>
  <c r="I664" i="2"/>
  <c r="L664" i="2" s="1"/>
  <c r="I662" i="2"/>
  <c r="I661" i="2"/>
  <c r="N661" i="2" s="1"/>
  <c r="I660" i="2"/>
  <c r="I659" i="2"/>
  <c r="M659" i="2" s="1"/>
  <c r="I658" i="2"/>
  <c r="I657" i="2"/>
  <c r="N657" i="2" s="1"/>
  <c r="I656" i="2"/>
  <c r="I655" i="2"/>
  <c r="M655" i="2" s="1"/>
  <c r="I654" i="2"/>
  <c r="I653" i="2"/>
  <c r="N653" i="2" s="1"/>
  <c r="I652" i="2"/>
  <c r="I651" i="2"/>
  <c r="M651" i="2" s="1"/>
  <c r="I650" i="2"/>
  <c r="I649" i="2"/>
  <c r="N649" i="2" s="1"/>
  <c r="I648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35" i="2"/>
  <c r="M635" i="2" s="1"/>
  <c r="I634" i="2"/>
  <c r="I633" i="2"/>
  <c r="N633" i="2" s="1"/>
  <c r="I632" i="2"/>
  <c r="I630" i="2"/>
  <c r="N630" i="2" s="1"/>
  <c r="I629" i="2"/>
  <c r="N629" i="2" s="1"/>
  <c r="I628" i="2"/>
  <c r="N628" i="2" s="1"/>
  <c r="I627" i="2"/>
  <c r="N627" i="2" s="1"/>
  <c r="I626" i="2"/>
  <c r="M626" i="2" s="1"/>
  <c r="L626" i="2" l="1"/>
  <c r="K661" i="2"/>
  <c r="K657" i="2"/>
  <c r="K653" i="2"/>
  <c r="K649" i="2"/>
  <c r="L659" i="2"/>
  <c r="L651" i="2"/>
  <c r="M661" i="2"/>
  <c r="M653" i="2"/>
  <c r="M633" i="2"/>
  <c r="N655" i="2"/>
  <c r="N635" i="2"/>
  <c r="L699" i="2"/>
  <c r="I680" i="2"/>
  <c r="I712" i="2"/>
  <c r="N626" i="2"/>
  <c r="K659" i="2"/>
  <c r="K655" i="2"/>
  <c r="K651" i="2"/>
  <c r="K633" i="2"/>
  <c r="L655" i="2"/>
  <c r="L635" i="2"/>
  <c r="M657" i="2"/>
  <c r="M649" i="2"/>
  <c r="N659" i="2"/>
  <c r="N651" i="2"/>
  <c r="M632" i="2"/>
  <c r="K632" i="2"/>
  <c r="N634" i="2"/>
  <c r="M634" i="2"/>
  <c r="L634" i="2"/>
  <c r="K634" i="2"/>
  <c r="M647" i="2"/>
  <c r="N647" i="2"/>
  <c r="L647" i="2"/>
  <c r="N645" i="2"/>
  <c r="L645" i="2"/>
  <c r="M645" i="2"/>
  <c r="M643" i="2"/>
  <c r="N643" i="2"/>
  <c r="L643" i="2"/>
  <c r="N641" i="2"/>
  <c r="L641" i="2"/>
  <c r="M641" i="2"/>
  <c r="M639" i="2"/>
  <c r="N639" i="2"/>
  <c r="L639" i="2"/>
  <c r="K639" i="2"/>
  <c r="N637" i="2"/>
  <c r="L637" i="2"/>
  <c r="M637" i="2"/>
  <c r="K637" i="2"/>
  <c r="N648" i="2"/>
  <c r="M648" i="2"/>
  <c r="L648" i="2"/>
  <c r="K648" i="2"/>
  <c r="N650" i="2"/>
  <c r="M650" i="2"/>
  <c r="L650" i="2"/>
  <c r="K650" i="2"/>
  <c r="N652" i="2"/>
  <c r="M652" i="2"/>
  <c r="L652" i="2"/>
  <c r="K652" i="2"/>
  <c r="N654" i="2"/>
  <c r="M654" i="2"/>
  <c r="L654" i="2"/>
  <c r="K654" i="2"/>
  <c r="N656" i="2"/>
  <c r="M656" i="2"/>
  <c r="L656" i="2"/>
  <c r="K656" i="2"/>
  <c r="N658" i="2"/>
  <c r="M658" i="2"/>
  <c r="L658" i="2"/>
  <c r="K658" i="2"/>
  <c r="N660" i="2"/>
  <c r="M660" i="2"/>
  <c r="L660" i="2"/>
  <c r="K660" i="2"/>
  <c r="N662" i="2"/>
  <c r="M662" i="2"/>
  <c r="L662" i="2"/>
  <c r="K662" i="2"/>
  <c r="I665" i="2"/>
  <c r="M666" i="2"/>
  <c r="K666" i="2"/>
  <c r="L666" i="2"/>
  <c r="N666" i="2"/>
  <c r="I669" i="2"/>
  <c r="M670" i="2"/>
  <c r="K670" i="2"/>
  <c r="N670" i="2"/>
  <c r="L670" i="2"/>
  <c r="I675" i="2"/>
  <c r="N676" i="2"/>
  <c r="L676" i="2"/>
  <c r="M676" i="2"/>
  <c r="K676" i="2"/>
  <c r="I671" i="2"/>
  <c r="N672" i="2"/>
  <c r="L672" i="2"/>
  <c r="K672" i="2"/>
  <c r="M672" i="2"/>
  <c r="K627" i="2"/>
  <c r="L627" i="2"/>
  <c r="M627" i="2"/>
  <c r="N632" i="2"/>
  <c r="K647" i="2"/>
  <c r="K643" i="2"/>
  <c r="K629" i="2"/>
  <c r="L629" i="2"/>
  <c r="M629" i="2"/>
  <c r="L632" i="2"/>
  <c r="K645" i="2"/>
  <c r="K641" i="2"/>
  <c r="N646" i="2"/>
  <c r="M646" i="2"/>
  <c r="L646" i="2"/>
  <c r="N644" i="2"/>
  <c r="M644" i="2"/>
  <c r="L644" i="2"/>
  <c r="N642" i="2"/>
  <c r="M642" i="2"/>
  <c r="L642" i="2"/>
  <c r="N640" i="2"/>
  <c r="M640" i="2"/>
  <c r="L640" i="2"/>
  <c r="N638" i="2"/>
  <c r="M638" i="2"/>
  <c r="L638" i="2"/>
  <c r="N636" i="2"/>
  <c r="M636" i="2"/>
  <c r="L636" i="2"/>
  <c r="K636" i="2"/>
  <c r="I663" i="2"/>
  <c r="M664" i="2"/>
  <c r="K664" i="2"/>
  <c r="I667" i="2"/>
  <c r="N668" i="2"/>
  <c r="L668" i="2"/>
  <c r="I673" i="2"/>
  <c r="M674" i="2"/>
  <c r="K674" i="2"/>
  <c r="I677" i="2"/>
  <c r="M678" i="2"/>
  <c r="K678" i="2"/>
  <c r="M681" i="2"/>
  <c r="K681" i="2"/>
  <c r="M699" i="2"/>
  <c r="K699" i="2"/>
  <c r="M713" i="2"/>
  <c r="K713" i="2"/>
  <c r="K626" i="2"/>
  <c r="K630" i="2"/>
  <c r="K628" i="2"/>
  <c r="L630" i="2"/>
  <c r="L628" i="2"/>
  <c r="M630" i="2"/>
  <c r="M628" i="2"/>
  <c r="K646" i="2"/>
  <c r="K644" i="2"/>
  <c r="K642" i="2"/>
  <c r="K640" i="2"/>
  <c r="K638" i="2"/>
  <c r="K635" i="2"/>
  <c r="L661" i="2"/>
  <c r="L657" i="2"/>
  <c r="L653" i="2"/>
  <c r="L649" i="2"/>
  <c r="L633" i="2"/>
  <c r="N713" i="2"/>
  <c r="N699" i="2"/>
  <c r="N681" i="2"/>
  <c r="N664" i="2"/>
  <c r="L674" i="2"/>
  <c r="M668" i="2"/>
  <c r="N678" i="2"/>
  <c r="I631" i="2"/>
  <c r="I625" i="2"/>
  <c r="I624" i="2" l="1"/>
  <c r="I623" i="2"/>
  <c r="I622" i="2"/>
  <c r="I620" i="2"/>
  <c r="I619" i="2"/>
  <c r="I618" i="2"/>
  <c r="I615" i="2"/>
  <c r="I616" i="2"/>
  <c r="I617" i="2"/>
  <c r="I614" i="2"/>
  <c r="N617" i="2" l="1"/>
  <c r="L617" i="2"/>
  <c r="M617" i="2"/>
  <c r="K617" i="2"/>
  <c r="M615" i="2"/>
  <c r="K615" i="2"/>
  <c r="N615" i="2"/>
  <c r="L615" i="2"/>
  <c r="M619" i="2"/>
  <c r="K619" i="2"/>
  <c r="N619" i="2"/>
  <c r="L619" i="2"/>
  <c r="M622" i="2"/>
  <c r="K622" i="2"/>
  <c r="L622" i="2"/>
  <c r="N622" i="2"/>
  <c r="N624" i="2"/>
  <c r="M624" i="2"/>
  <c r="L624" i="2"/>
  <c r="K624" i="2"/>
  <c r="I613" i="2"/>
  <c r="M614" i="2"/>
  <c r="K614" i="2"/>
  <c r="L614" i="2"/>
  <c r="N614" i="2"/>
  <c r="N616" i="2"/>
  <c r="M616" i="2"/>
  <c r="L616" i="2"/>
  <c r="K616" i="2"/>
  <c r="N618" i="2"/>
  <c r="M618" i="2"/>
  <c r="L618" i="2"/>
  <c r="K618" i="2"/>
  <c r="N620" i="2"/>
  <c r="M620" i="2"/>
  <c r="L620" i="2"/>
  <c r="K620" i="2"/>
  <c r="M623" i="2"/>
  <c r="K623" i="2"/>
  <c r="N623" i="2"/>
  <c r="L623" i="2"/>
  <c r="I621" i="2"/>
  <c r="I612" i="2" l="1"/>
  <c r="I611" i="2"/>
  <c r="I610" i="2"/>
  <c r="I609" i="2"/>
  <c r="I608" i="2"/>
  <c r="I607" i="2"/>
  <c r="I606" i="2"/>
  <c r="I605" i="2"/>
  <c r="I604" i="2"/>
  <c r="I603" i="2"/>
  <c r="M604" i="2" l="1"/>
  <c r="K604" i="2"/>
  <c r="L604" i="2"/>
  <c r="N604" i="2"/>
  <c r="M606" i="2"/>
  <c r="K606" i="2"/>
  <c r="N606" i="2"/>
  <c r="L606" i="2"/>
  <c r="M608" i="2"/>
  <c r="K608" i="2"/>
  <c r="L608" i="2"/>
  <c r="N608" i="2"/>
  <c r="M610" i="2"/>
  <c r="K610" i="2"/>
  <c r="N610" i="2"/>
  <c r="L610" i="2"/>
  <c r="M612" i="2"/>
  <c r="K612" i="2"/>
  <c r="L612" i="2"/>
  <c r="N612" i="2"/>
  <c r="M603" i="2"/>
  <c r="K603" i="2"/>
  <c r="L603" i="2"/>
  <c r="N603" i="2"/>
  <c r="N605" i="2"/>
  <c r="L605" i="2"/>
  <c r="M605" i="2"/>
  <c r="K605" i="2"/>
  <c r="N607" i="2"/>
  <c r="L607" i="2"/>
  <c r="K607" i="2"/>
  <c r="M607" i="2"/>
  <c r="N609" i="2"/>
  <c r="L609" i="2"/>
  <c r="M609" i="2"/>
  <c r="K609" i="2"/>
  <c r="N611" i="2"/>
  <c r="L611" i="2"/>
  <c r="K611" i="2"/>
  <c r="M611" i="2"/>
  <c r="I602" i="2"/>
  <c r="I601" i="2"/>
  <c r="I600" i="2"/>
  <c r="I598" i="2"/>
  <c r="I597" i="2" l="1"/>
  <c r="M598" i="2"/>
  <c r="K598" i="2"/>
  <c r="L598" i="2"/>
  <c r="N598" i="2"/>
  <c r="M601" i="2"/>
  <c r="K601" i="2"/>
  <c r="L601" i="2"/>
  <c r="N601" i="2"/>
  <c r="M600" i="2"/>
  <c r="K600" i="2"/>
  <c r="L600" i="2"/>
  <c r="N600" i="2"/>
  <c r="I599" i="2"/>
  <c r="I596" i="2" l="1"/>
  <c r="I587" i="2"/>
  <c r="I586" i="2" s="1"/>
  <c r="I548" i="2"/>
  <c r="I547" i="2" s="1"/>
  <c r="I550" i="2"/>
  <c r="I549" i="2" s="1"/>
  <c r="I526" i="2"/>
  <c r="N526" i="2" s="1"/>
  <c r="I525" i="2"/>
  <c r="M525" i="2" s="1"/>
  <c r="I524" i="2"/>
  <c r="N524" i="2" s="1"/>
  <c r="I523" i="2"/>
  <c r="M523" i="2" s="1"/>
  <c r="I500" i="2"/>
  <c r="I499" i="2" s="1"/>
  <c r="I478" i="2"/>
  <c r="I477" i="2" s="1"/>
  <c r="I431" i="2"/>
  <c r="I430" i="2" s="1"/>
  <c r="I427" i="2"/>
  <c r="I426" i="2" l="1"/>
  <c r="N427" i="2"/>
  <c r="L427" i="2"/>
  <c r="M427" i="2"/>
  <c r="K427" i="2"/>
  <c r="N550" i="2"/>
  <c r="L550" i="2"/>
  <c r="M550" i="2"/>
  <c r="K550" i="2"/>
  <c r="K524" i="2"/>
  <c r="I522" i="2"/>
  <c r="K526" i="2"/>
  <c r="M524" i="2"/>
  <c r="M526" i="2"/>
  <c r="L523" i="2"/>
  <c r="N523" i="2"/>
  <c r="L525" i="2"/>
  <c r="N525" i="2"/>
  <c r="K523" i="2"/>
  <c r="L524" i="2"/>
  <c r="K525" i="2"/>
  <c r="L526" i="2"/>
  <c r="I234" i="2"/>
  <c r="I9" i="2"/>
  <c r="I231" i="2"/>
  <c r="M231" i="2" s="1"/>
  <c r="I229" i="2"/>
  <c r="I228" i="2" s="1"/>
  <c r="I227" i="2"/>
  <c r="I226" i="2" s="1"/>
  <c r="I225" i="2"/>
  <c r="I224" i="2" s="1"/>
  <c r="I223" i="2"/>
  <c r="I222" i="2" s="1"/>
  <c r="I221" i="2"/>
  <c r="I220" i="2" s="1"/>
  <c r="I219" i="2"/>
  <c r="I218" i="2" s="1"/>
  <c r="I217" i="2"/>
  <c r="M217" i="2" s="1"/>
  <c r="I216" i="2"/>
  <c r="N216" i="2" s="1"/>
  <c r="I215" i="2"/>
  <c r="K215" i="2" s="1"/>
  <c r="I213" i="2"/>
  <c r="I212" i="2" s="1"/>
  <c r="I116" i="2"/>
  <c r="I119" i="2"/>
  <c r="I118" i="2"/>
  <c r="I117" i="2"/>
  <c r="N118" i="2" l="1"/>
  <c r="M118" i="2"/>
  <c r="L118" i="2"/>
  <c r="K118" i="2"/>
  <c r="N116" i="2"/>
  <c r="M116" i="2"/>
  <c r="L116" i="2"/>
  <c r="K116" i="2"/>
  <c r="N117" i="2"/>
  <c r="M117" i="2"/>
  <c r="L117" i="2"/>
  <c r="K117" i="2"/>
  <c r="N119" i="2"/>
  <c r="M119" i="2"/>
  <c r="L119" i="2"/>
  <c r="K119" i="2"/>
  <c r="I233" i="2"/>
  <c r="M234" i="2"/>
  <c r="K234" i="2"/>
  <c r="N234" i="2"/>
  <c r="L234" i="2"/>
  <c r="K217" i="2"/>
  <c r="K225" i="2"/>
  <c r="M215" i="2"/>
  <c r="M225" i="2"/>
  <c r="N217" i="2"/>
  <c r="K221" i="2"/>
  <c r="K229" i="2"/>
  <c r="M221" i="2"/>
  <c r="M229" i="2"/>
  <c r="I230" i="2"/>
  <c r="L213" i="2"/>
  <c r="L216" i="2"/>
  <c r="L219" i="2"/>
  <c r="L223" i="2"/>
  <c r="L227" i="2"/>
  <c r="L231" i="2"/>
  <c r="M216" i="2"/>
  <c r="N213" i="2"/>
  <c r="N219" i="2"/>
  <c r="N223" i="2"/>
  <c r="N227" i="2"/>
  <c r="N231" i="2"/>
  <c r="I214" i="2"/>
  <c r="K213" i="2"/>
  <c r="K216" i="2"/>
  <c r="K219" i="2"/>
  <c r="K223" i="2"/>
  <c r="K227" i="2"/>
  <c r="K231" i="2"/>
  <c r="L215" i="2"/>
  <c r="L217" i="2"/>
  <c r="L221" i="2"/>
  <c r="L225" i="2"/>
  <c r="L229" i="2"/>
  <c r="M213" i="2"/>
  <c r="M219" i="2"/>
  <c r="M223" i="2"/>
  <c r="M227" i="2"/>
  <c r="N215" i="2"/>
  <c r="N221" i="2"/>
  <c r="N225" i="2"/>
  <c r="N229" i="2"/>
  <c r="I115" i="2"/>
  <c r="I64" i="2"/>
  <c r="I61" i="2"/>
  <c r="I60" i="2"/>
  <c r="I62" i="2"/>
  <c r="I63" i="2"/>
  <c r="I59" i="2"/>
  <c r="M59" i="2" l="1"/>
  <c r="K59" i="2"/>
  <c r="N59" i="2"/>
  <c r="L59" i="2"/>
  <c r="M62" i="2"/>
  <c r="K62" i="2"/>
  <c r="L62" i="2"/>
  <c r="N62" i="2"/>
  <c r="N61" i="2"/>
  <c r="L61" i="2"/>
  <c r="K61" i="2"/>
  <c r="M61" i="2"/>
  <c r="N63" i="2"/>
  <c r="L63" i="2"/>
  <c r="M63" i="2"/>
  <c r="K63" i="2"/>
  <c r="M60" i="2"/>
  <c r="K60" i="2"/>
  <c r="N60" i="2"/>
  <c r="L60" i="2"/>
  <c r="M64" i="2"/>
  <c r="K64" i="2"/>
  <c r="N64" i="2"/>
  <c r="L64" i="2"/>
  <c r="I58" i="2"/>
  <c r="I580" i="2"/>
  <c r="I578" i="2"/>
  <c r="N587" i="2" l="1"/>
  <c r="L587" i="2"/>
  <c r="M587" i="2"/>
  <c r="K587" i="2"/>
  <c r="L580" i="2"/>
  <c r="I579" i="2"/>
  <c r="M578" i="2"/>
  <c r="I577" i="2"/>
  <c r="M580" i="2"/>
  <c r="K580" i="2"/>
  <c r="N578" i="2"/>
  <c r="L578" i="2"/>
  <c r="K578" i="2"/>
  <c r="N580" i="2"/>
  <c r="I568" i="2" l="1"/>
  <c r="I567" i="2"/>
  <c r="I566" i="2"/>
  <c r="I572" i="2"/>
  <c r="I571" i="2" s="1"/>
  <c r="M566" i="2" l="1"/>
  <c r="K566" i="2"/>
  <c r="N566" i="2"/>
  <c r="L566" i="2"/>
  <c r="N568" i="2"/>
  <c r="L568" i="2"/>
  <c r="K568" i="2"/>
  <c r="M568" i="2"/>
  <c r="M567" i="2"/>
  <c r="K567" i="2"/>
  <c r="L567" i="2"/>
  <c r="N567" i="2"/>
  <c r="I565" i="2"/>
  <c r="L572" i="2"/>
  <c r="M548" i="2"/>
  <c r="K548" i="2"/>
  <c r="N548" i="2"/>
  <c r="L548" i="2"/>
  <c r="M572" i="2"/>
  <c r="K572" i="2"/>
  <c r="N572" i="2"/>
  <c r="I584" i="2" l="1"/>
  <c r="I582" i="2"/>
  <c r="I576" i="2"/>
  <c r="M576" i="2" s="1"/>
  <c r="I575" i="2"/>
  <c r="N575" i="2" s="1"/>
  <c r="I574" i="2"/>
  <c r="I570" i="2"/>
  <c r="N584" i="2" l="1"/>
  <c r="I583" i="2"/>
  <c r="M582" i="2"/>
  <c r="I581" i="2"/>
  <c r="I573" i="2"/>
  <c r="M570" i="2"/>
  <c r="I569" i="2"/>
  <c r="M574" i="2"/>
  <c r="K575" i="2"/>
  <c r="K584" i="2"/>
  <c r="M575" i="2"/>
  <c r="M584" i="2"/>
  <c r="L570" i="2"/>
  <c r="N570" i="2"/>
  <c r="L574" i="2"/>
  <c r="N574" i="2"/>
  <c r="L576" i="2"/>
  <c r="N576" i="2"/>
  <c r="L582" i="2"/>
  <c r="N582" i="2"/>
  <c r="K570" i="2"/>
  <c r="K574" i="2"/>
  <c r="L575" i="2"/>
  <c r="K576" i="2"/>
  <c r="K582" i="2"/>
  <c r="L584" i="2"/>
  <c r="I564" i="2" l="1"/>
  <c r="I546" i="2"/>
  <c r="I552" i="2"/>
  <c r="I544" i="2"/>
  <c r="I542" i="2"/>
  <c r="K564" i="2" l="1"/>
  <c r="L564" i="2"/>
  <c r="N564" i="2"/>
  <c r="M564" i="2"/>
  <c r="M552" i="2"/>
  <c r="I551" i="2"/>
  <c r="K544" i="2"/>
  <c r="I543" i="2"/>
  <c r="L546" i="2"/>
  <c r="I545" i="2"/>
  <c r="N544" i="2"/>
  <c r="K546" i="2"/>
  <c r="L544" i="2"/>
  <c r="M546" i="2"/>
  <c r="N552" i="2"/>
  <c r="L552" i="2"/>
  <c r="M544" i="2"/>
  <c r="K552" i="2"/>
  <c r="N546" i="2"/>
  <c r="L542" i="2"/>
  <c r="N542" i="2"/>
  <c r="K542" i="2"/>
  <c r="M542" i="2"/>
  <c r="L545" i="2" l="1"/>
  <c r="N545" i="2"/>
  <c r="K545" i="2"/>
  <c r="M545" i="2"/>
  <c r="I537" i="2"/>
  <c r="I535" i="2"/>
  <c r="I515" i="2"/>
  <c r="I516" i="2"/>
  <c r="K516" i="2" s="1"/>
  <c r="I517" i="2"/>
  <c r="K517" i="2" s="1"/>
  <c r="I513" i="2"/>
  <c r="I512" i="2" s="1"/>
  <c r="K537" i="2" l="1"/>
  <c r="L535" i="2"/>
  <c r="I534" i="2"/>
  <c r="K515" i="2"/>
  <c r="I514" i="2"/>
  <c r="M513" i="2"/>
  <c r="N500" i="2"/>
  <c r="L500" i="2"/>
  <c r="M500" i="2"/>
  <c r="K500" i="2"/>
  <c r="N517" i="2"/>
  <c r="N515" i="2"/>
  <c r="L517" i="2"/>
  <c r="L515" i="2"/>
  <c r="N537" i="2"/>
  <c r="L537" i="2"/>
  <c r="M537" i="2"/>
  <c r="M535" i="2"/>
  <c r="M517" i="2"/>
  <c r="M515" i="2"/>
  <c r="K535" i="2"/>
  <c r="N513" i="2"/>
  <c r="L513" i="2"/>
  <c r="K513" i="2"/>
  <c r="N535" i="2"/>
  <c r="N516" i="2"/>
  <c r="L516" i="2"/>
  <c r="M516" i="2"/>
  <c r="I487" i="2"/>
  <c r="L478" i="2"/>
  <c r="M478" i="2"/>
  <c r="N478" i="2"/>
  <c r="K478" i="2"/>
  <c r="M487" i="2" l="1"/>
  <c r="I486" i="2"/>
  <c r="N487" i="2"/>
  <c r="L487" i="2"/>
  <c r="K487" i="2"/>
  <c r="I417" i="2"/>
  <c r="I416" i="2"/>
  <c r="I411" i="2"/>
  <c r="I410" i="2"/>
  <c r="I409" i="2"/>
  <c r="I408" i="2"/>
  <c r="I407" i="2"/>
  <c r="I406" i="2"/>
  <c r="I322" i="2"/>
  <c r="I283" i="2"/>
  <c r="N322" i="2" l="1"/>
  <c r="M322" i="2"/>
  <c r="K322" i="2"/>
  <c r="L322" i="2"/>
  <c r="M406" i="2"/>
  <c r="K406" i="2"/>
  <c r="N406" i="2"/>
  <c r="L406" i="2"/>
  <c r="N408" i="2"/>
  <c r="L408" i="2"/>
  <c r="M408" i="2"/>
  <c r="K408" i="2"/>
  <c r="M410" i="2"/>
  <c r="K410" i="2"/>
  <c r="N410" i="2"/>
  <c r="L410" i="2"/>
  <c r="M416" i="2"/>
  <c r="K416" i="2"/>
  <c r="N416" i="2"/>
  <c r="L416" i="2"/>
  <c r="N407" i="2"/>
  <c r="M407" i="2"/>
  <c r="L407" i="2"/>
  <c r="K407" i="2"/>
  <c r="N409" i="2"/>
  <c r="M409" i="2"/>
  <c r="L409" i="2"/>
  <c r="K409" i="2"/>
  <c r="N411" i="2"/>
  <c r="M411" i="2"/>
  <c r="L411" i="2"/>
  <c r="K411" i="2"/>
  <c r="N417" i="2"/>
  <c r="M417" i="2"/>
  <c r="L417" i="2"/>
  <c r="K417" i="2"/>
  <c r="I84" i="2"/>
  <c r="K84" i="2" s="1"/>
  <c r="L10" i="2"/>
  <c r="M10" i="2"/>
  <c r="N10" i="2"/>
  <c r="K10" i="2"/>
  <c r="I14" i="2"/>
  <c r="N84" i="2" l="1"/>
  <c r="L84" i="2"/>
  <c r="M84" i="2"/>
  <c r="I711" i="2"/>
  <c r="I710" i="2" s="1"/>
  <c r="I709" i="2"/>
  <c r="I708" i="2" s="1"/>
  <c r="I707" i="2"/>
  <c r="I706" i="2" s="1"/>
  <c r="I705" i="2"/>
  <c r="I704" i="2" s="1"/>
  <c r="I703" i="2"/>
  <c r="I702" i="2" s="1"/>
  <c r="I701" i="2"/>
  <c r="I700" i="2" s="1"/>
  <c r="I694" i="2"/>
  <c r="I693" i="2" s="1"/>
  <c r="I692" i="2"/>
  <c r="I691" i="2" s="1"/>
  <c r="I690" i="2"/>
  <c r="I689" i="2" s="1"/>
  <c r="I688" i="2"/>
  <c r="I687" i="2"/>
  <c r="I686" i="2"/>
  <c r="I685" i="2"/>
  <c r="I683" i="2"/>
  <c r="I682" i="2" s="1"/>
  <c r="I595" i="2"/>
  <c r="I594" i="2" s="1"/>
  <c r="I593" i="2"/>
  <c r="I592" i="2" s="1"/>
  <c r="I591" i="2"/>
  <c r="I590" i="2" s="1"/>
  <c r="I589" i="2"/>
  <c r="I588" i="2" s="1"/>
  <c r="I563" i="2"/>
  <c r="M563" i="2" s="1"/>
  <c r="I562" i="2"/>
  <c r="L562" i="2" s="1"/>
  <c r="I561" i="2"/>
  <c r="M561" i="2" s="1"/>
  <c r="I560" i="2"/>
  <c r="L560" i="2" s="1"/>
  <c r="I559" i="2"/>
  <c r="M559" i="2" s="1"/>
  <c r="I558" i="2"/>
  <c r="I556" i="2"/>
  <c r="I554" i="2"/>
  <c r="I541" i="2"/>
  <c r="I540" i="2"/>
  <c r="L540" i="2" s="1"/>
  <c r="I539" i="2"/>
  <c r="M539" i="2" s="1"/>
  <c r="I538" i="2"/>
  <c r="I532" i="2"/>
  <c r="I530" i="2"/>
  <c r="I528" i="2"/>
  <c r="I521" i="2"/>
  <c r="I519" i="2"/>
  <c r="I510" i="2"/>
  <c r="I508" i="2"/>
  <c r="I506" i="2"/>
  <c r="I504" i="2"/>
  <c r="I502" i="2"/>
  <c r="I497" i="2"/>
  <c r="I495" i="2"/>
  <c r="I493" i="2"/>
  <c r="I491" i="2"/>
  <c r="I489" i="2"/>
  <c r="I484" i="2"/>
  <c r="I482" i="2"/>
  <c r="I480" i="2"/>
  <c r="I585" i="2" l="1"/>
  <c r="I697" i="2"/>
  <c r="L691" i="2"/>
  <c r="N691" i="2"/>
  <c r="K691" i="2"/>
  <c r="M691" i="2"/>
  <c r="K689" i="2"/>
  <c r="M689" i="2"/>
  <c r="L689" i="2"/>
  <c r="N689" i="2"/>
  <c r="I684" i="2"/>
  <c r="I679" i="2" s="1"/>
  <c r="M556" i="2"/>
  <c r="I555" i="2"/>
  <c r="M554" i="2"/>
  <c r="I553" i="2"/>
  <c r="I557" i="2"/>
  <c r="M528" i="2"/>
  <c r="I527" i="2"/>
  <c r="M532" i="2"/>
  <c r="I531" i="2"/>
  <c r="L530" i="2"/>
  <c r="I529" i="2"/>
  <c r="I536" i="2"/>
  <c r="L519" i="2"/>
  <c r="I518" i="2"/>
  <c r="M521" i="2"/>
  <c r="I520" i="2"/>
  <c r="M508" i="2"/>
  <c r="I507" i="2"/>
  <c r="L502" i="2"/>
  <c r="I501" i="2"/>
  <c r="L510" i="2"/>
  <c r="I509" i="2"/>
  <c r="L506" i="2"/>
  <c r="I505" i="2"/>
  <c r="M504" i="2"/>
  <c r="I503" i="2"/>
  <c r="M480" i="2"/>
  <c r="I479" i="2"/>
  <c r="M484" i="2"/>
  <c r="I483" i="2"/>
  <c r="M491" i="2"/>
  <c r="I490" i="2"/>
  <c r="M495" i="2"/>
  <c r="I494" i="2"/>
  <c r="L482" i="2"/>
  <c r="I481" i="2"/>
  <c r="L489" i="2"/>
  <c r="I488" i="2"/>
  <c r="L493" i="2"/>
  <c r="I492" i="2"/>
  <c r="L497" i="2"/>
  <c r="I496" i="2"/>
  <c r="L558" i="2"/>
  <c r="M541" i="2"/>
  <c r="L538" i="2"/>
  <c r="L480" i="2"/>
  <c r="N484" i="2"/>
  <c r="L491" i="2"/>
  <c r="N495" i="2"/>
  <c r="N504" i="2"/>
  <c r="L508" i="2"/>
  <c r="N521" i="2"/>
  <c r="L528" i="2"/>
  <c r="N532" i="2"/>
  <c r="N539" i="2"/>
  <c r="L541" i="2"/>
  <c r="L554" i="2"/>
  <c r="N556" i="2"/>
  <c r="L559" i="2"/>
  <c r="N561" i="2"/>
  <c r="L563" i="2"/>
  <c r="N480" i="2"/>
  <c r="L484" i="2"/>
  <c r="N491" i="2"/>
  <c r="L495" i="2"/>
  <c r="L504" i="2"/>
  <c r="N508" i="2"/>
  <c r="L521" i="2"/>
  <c r="N528" i="2"/>
  <c r="L532" i="2"/>
  <c r="L539" i="2"/>
  <c r="N541" i="2"/>
  <c r="N554" i="2"/>
  <c r="L556" i="2"/>
  <c r="N559" i="2"/>
  <c r="L561" i="2"/>
  <c r="N563" i="2"/>
  <c r="M482" i="2"/>
  <c r="K482" i="2"/>
  <c r="M489" i="2"/>
  <c r="K489" i="2"/>
  <c r="M493" i="2"/>
  <c r="K493" i="2"/>
  <c r="M497" i="2"/>
  <c r="K497" i="2"/>
  <c r="M502" i="2"/>
  <c r="K502" i="2"/>
  <c r="M506" i="2"/>
  <c r="K506" i="2"/>
  <c r="M510" i="2"/>
  <c r="K510" i="2"/>
  <c r="M519" i="2"/>
  <c r="K519" i="2"/>
  <c r="M530" i="2"/>
  <c r="K530" i="2"/>
  <c r="M538" i="2"/>
  <c r="K538" i="2"/>
  <c r="M540" i="2"/>
  <c r="K540" i="2"/>
  <c r="M558" i="2"/>
  <c r="K558" i="2"/>
  <c r="M560" i="2"/>
  <c r="K560" i="2"/>
  <c r="M562" i="2"/>
  <c r="K562" i="2"/>
  <c r="M589" i="2"/>
  <c r="K589" i="2"/>
  <c r="N589" i="2"/>
  <c r="L589" i="2"/>
  <c r="M591" i="2"/>
  <c r="K591" i="2"/>
  <c r="N591" i="2"/>
  <c r="L591" i="2"/>
  <c r="M595" i="2"/>
  <c r="K595" i="2"/>
  <c r="N595" i="2"/>
  <c r="L595" i="2"/>
  <c r="M683" i="2"/>
  <c r="K683" i="2"/>
  <c r="N683" i="2"/>
  <c r="L683" i="2"/>
  <c r="M686" i="2"/>
  <c r="K686" i="2"/>
  <c r="N686" i="2"/>
  <c r="L686" i="2"/>
  <c r="M688" i="2"/>
  <c r="K688" i="2"/>
  <c r="N688" i="2"/>
  <c r="L688" i="2"/>
  <c r="M692" i="2"/>
  <c r="K692" i="2"/>
  <c r="N692" i="2"/>
  <c r="L692" i="2"/>
  <c r="M696" i="2"/>
  <c r="K696" i="2"/>
  <c r="N696" i="2"/>
  <c r="L696" i="2"/>
  <c r="M703" i="2"/>
  <c r="K703" i="2"/>
  <c r="N703" i="2"/>
  <c r="L703" i="2"/>
  <c r="M707" i="2"/>
  <c r="K707" i="2"/>
  <c r="N707" i="2"/>
  <c r="L707" i="2"/>
  <c r="M711" i="2"/>
  <c r="K711" i="2"/>
  <c r="N711" i="2"/>
  <c r="L711" i="2"/>
  <c r="N482" i="2"/>
  <c r="N489" i="2"/>
  <c r="N493" i="2"/>
  <c r="N497" i="2"/>
  <c r="N502" i="2"/>
  <c r="N506" i="2"/>
  <c r="N510" i="2"/>
  <c r="N519" i="2"/>
  <c r="N530" i="2"/>
  <c r="N538" i="2"/>
  <c r="N540" i="2"/>
  <c r="N558" i="2"/>
  <c r="N560" i="2"/>
  <c r="N562" i="2"/>
  <c r="M593" i="2"/>
  <c r="K593" i="2"/>
  <c r="N593" i="2"/>
  <c r="M685" i="2"/>
  <c r="K685" i="2"/>
  <c r="N685" i="2"/>
  <c r="M687" i="2"/>
  <c r="K687" i="2"/>
  <c r="N687" i="2"/>
  <c r="M690" i="2"/>
  <c r="K690" i="2"/>
  <c r="N690" i="2"/>
  <c r="M694" i="2"/>
  <c r="K694" i="2"/>
  <c r="N694" i="2"/>
  <c r="M701" i="2"/>
  <c r="K701" i="2"/>
  <c r="N701" i="2"/>
  <c r="M705" i="2"/>
  <c r="K705" i="2"/>
  <c r="N705" i="2"/>
  <c r="M709" i="2"/>
  <c r="K709" i="2"/>
  <c r="N709" i="2"/>
  <c r="K480" i="2"/>
  <c r="K484" i="2"/>
  <c r="K491" i="2"/>
  <c r="K495" i="2"/>
  <c r="K504" i="2"/>
  <c r="K508" i="2"/>
  <c r="K521" i="2"/>
  <c r="K528" i="2"/>
  <c r="K532" i="2"/>
  <c r="K539" i="2"/>
  <c r="K541" i="2"/>
  <c r="K554" i="2"/>
  <c r="K556" i="2"/>
  <c r="K559" i="2"/>
  <c r="K561" i="2"/>
  <c r="K563" i="2"/>
  <c r="L593" i="2"/>
  <c r="L685" i="2"/>
  <c r="L687" i="2"/>
  <c r="L690" i="2"/>
  <c r="L694" i="2"/>
  <c r="L701" i="2"/>
  <c r="L705" i="2"/>
  <c r="L709" i="2"/>
  <c r="I475" i="2"/>
  <c r="I473" i="2"/>
  <c r="I471" i="2"/>
  <c r="I470" i="2" s="1"/>
  <c r="I469" i="2"/>
  <c r="I468" i="2" s="1"/>
  <c r="I467" i="2"/>
  <c r="I466" i="2" s="1"/>
  <c r="I465" i="2"/>
  <c r="I464" i="2" s="1"/>
  <c r="I463" i="2"/>
  <c r="I462" i="2"/>
  <c r="I460" i="2"/>
  <c r="I459" i="2" s="1"/>
  <c r="I458" i="2"/>
  <c r="I457" i="2"/>
  <c r="I456" i="2"/>
  <c r="I455" i="2"/>
  <c r="I454" i="2"/>
  <c r="I453" i="2"/>
  <c r="K453" i="2" s="1"/>
  <c r="I452" i="2"/>
  <c r="L452" i="2" s="1"/>
  <c r="I451" i="2"/>
  <c r="I449" i="2"/>
  <c r="I448" i="2"/>
  <c r="I447" i="2"/>
  <c r="I446" i="2"/>
  <c r="I445" i="2"/>
  <c r="I444" i="2"/>
  <c r="I442" i="2"/>
  <c r="I441" i="2" s="1"/>
  <c r="I440" i="2"/>
  <c r="I439" i="2" s="1"/>
  <c r="I438" i="2"/>
  <c r="I437" i="2"/>
  <c r="I435" i="2"/>
  <c r="I434" i="2"/>
  <c r="I433" i="2"/>
  <c r="I429" i="2"/>
  <c r="I428" i="2" s="1"/>
  <c r="I425" i="2"/>
  <c r="I424" i="2" s="1"/>
  <c r="I423" i="2"/>
  <c r="I422" i="2" s="1"/>
  <c r="I421" i="2"/>
  <c r="I420" i="2" s="1"/>
  <c r="I415" i="2"/>
  <c r="K415" i="2" s="1"/>
  <c r="I414" i="2"/>
  <c r="L414" i="2" s="1"/>
  <c r="I413" i="2"/>
  <c r="I405" i="2"/>
  <c r="I404" i="2"/>
  <c r="I403" i="2"/>
  <c r="I401" i="2"/>
  <c r="I400" i="2"/>
  <c r="I398" i="2"/>
  <c r="I397" i="2"/>
  <c r="L397" i="2" s="1"/>
  <c r="I396" i="2"/>
  <c r="I395" i="2"/>
  <c r="I394" i="2"/>
  <c r="I393" i="2"/>
  <c r="I392" i="2"/>
  <c r="I391" i="2"/>
  <c r="I390" i="2"/>
  <c r="I389" i="2"/>
  <c r="I388" i="2"/>
  <c r="I387" i="2"/>
  <c r="I386" i="2"/>
  <c r="I382" i="2"/>
  <c r="I381" i="2"/>
  <c r="I380" i="2"/>
  <c r="I379" i="2"/>
  <c r="I378" i="2"/>
  <c r="I377" i="2"/>
  <c r="I376" i="2"/>
  <c r="I375" i="2"/>
  <c r="L375" i="2" s="1"/>
  <c r="I374" i="2"/>
  <c r="I373" i="2"/>
  <c r="I372" i="2"/>
  <c r="I371" i="2"/>
  <c r="I370" i="2"/>
  <c r="I369" i="2"/>
  <c r="I368" i="2"/>
  <c r="I367" i="2"/>
  <c r="L367" i="2" s="1"/>
  <c r="I366" i="2"/>
  <c r="I365" i="2"/>
  <c r="I364" i="2"/>
  <c r="I363" i="2"/>
  <c r="I362" i="2"/>
  <c r="I361" i="2"/>
  <c r="I360" i="2"/>
  <c r="I359" i="2"/>
  <c r="L359" i="2" s="1"/>
  <c r="I358" i="2"/>
  <c r="I357" i="2"/>
  <c r="I356" i="2"/>
  <c r="I355" i="2"/>
  <c r="I354" i="2"/>
  <c r="I353" i="2"/>
  <c r="I352" i="2"/>
  <c r="I351" i="2"/>
  <c r="I350" i="2"/>
  <c r="I349" i="2"/>
  <c r="I348" i="2"/>
  <c r="I347" i="2"/>
  <c r="I346" i="2"/>
  <c r="I344" i="2"/>
  <c r="I343" i="2"/>
  <c r="I341" i="2"/>
  <c r="I339" i="2"/>
  <c r="I338" i="2"/>
  <c r="I337" i="2"/>
  <c r="I336" i="2"/>
  <c r="I335" i="2"/>
  <c r="I334" i="2"/>
  <c r="I333" i="2"/>
  <c r="I331" i="2"/>
  <c r="I330" i="2"/>
  <c r="I329" i="2"/>
  <c r="I328" i="2"/>
  <c r="I326" i="2"/>
  <c r="I325" i="2" s="1"/>
  <c r="I324" i="2"/>
  <c r="I323" i="2" s="1"/>
  <c r="I321" i="2"/>
  <c r="I320" i="2"/>
  <c r="I318" i="2"/>
  <c r="L318" i="2" s="1"/>
  <c r="I317" i="2"/>
  <c r="I316" i="2"/>
  <c r="I315" i="2"/>
  <c r="I314" i="2"/>
  <c r="I313" i="2"/>
  <c r="I312" i="2"/>
  <c r="I311" i="2"/>
  <c r="I310" i="2"/>
  <c r="L310" i="2" s="1"/>
  <c r="I309" i="2"/>
  <c r="I308" i="2"/>
  <c r="I307" i="2"/>
  <c r="I306" i="2"/>
  <c r="I305" i="2"/>
  <c r="I304" i="2"/>
  <c r="I303" i="2"/>
  <c r="I302" i="2"/>
  <c r="I301" i="2"/>
  <c r="I300" i="2"/>
  <c r="I299" i="2"/>
  <c r="I298" i="2"/>
  <c r="I297" i="2"/>
  <c r="I296" i="2"/>
  <c r="I295" i="2"/>
  <c r="I294" i="2"/>
  <c r="I293" i="2"/>
  <c r="I292" i="2"/>
  <c r="I291" i="2"/>
  <c r="I290" i="2"/>
  <c r="I288" i="2"/>
  <c r="I287" i="2"/>
  <c r="K287" i="2" s="1"/>
  <c r="I286" i="2"/>
  <c r="I285" i="2"/>
  <c r="I284" i="2"/>
  <c r="K283" i="2"/>
  <c r="I281" i="2"/>
  <c r="I280" i="2"/>
  <c r="I279" i="2"/>
  <c r="I278" i="2"/>
  <c r="K278" i="2" s="1"/>
  <c r="I277" i="2"/>
  <c r="I276" i="2"/>
  <c r="I275" i="2"/>
  <c r="I274" i="2"/>
  <c r="I273" i="2"/>
  <c r="I272" i="2"/>
  <c r="I271" i="2"/>
  <c r="I270" i="2"/>
  <c r="K270" i="2" s="1"/>
  <c r="I269" i="2"/>
  <c r="I268" i="2"/>
  <c r="I267" i="2"/>
  <c r="I266" i="2"/>
  <c r="K266" i="2" s="1"/>
  <c r="I265" i="2"/>
  <c r="I264" i="2"/>
  <c r="I263" i="2"/>
  <c r="I262" i="2"/>
  <c r="I261" i="2"/>
  <c r="I260" i="2"/>
  <c r="L260" i="2" s="1"/>
  <c r="I259" i="2"/>
  <c r="I258" i="2"/>
  <c r="I257" i="2"/>
  <c r="I256" i="2"/>
  <c r="K256" i="2" s="1"/>
  <c r="I255" i="2"/>
  <c r="I254" i="2"/>
  <c r="I253" i="2"/>
  <c r="I252" i="2"/>
  <c r="L252" i="2" s="1"/>
  <c r="I251" i="2"/>
  <c r="I250" i="2"/>
  <c r="I249" i="2"/>
  <c r="I248" i="2"/>
  <c r="K248" i="2" s="1"/>
  <c r="I247" i="2"/>
  <c r="I246" i="2"/>
  <c r="I245" i="2"/>
  <c r="I244" i="2"/>
  <c r="L244" i="2" s="1"/>
  <c r="I243" i="2"/>
  <c r="I242" i="2"/>
  <c r="I241" i="2"/>
  <c r="I240" i="2"/>
  <c r="I239" i="2"/>
  <c r="I238" i="2"/>
  <c r="K238" i="2" s="1"/>
  <c r="I237" i="2"/>
  <c r="I236" i="2"/>
  <c r="I419" i="2"/>
  <c r="I418" i="2" s="1"/>
  <c r="I384" i="2"/>
  <c r="I533" i="2" l="1"/>
  <c r="I485" i="2"/>
  <c r="I476" i="2"/>
  <c r="I498" i="2"/>
  <c r="I511" i="2"/>
  <c r="I450" i="2"/>
  <c r="I474" i="2"/>
  <c r="I461" i="2"/>
  <c r="I472" i="2"/>
  <c r="I432" i="2"/>
  <c r="I443" i="2"/>
  <c r="I436" i="2"/>
  <c r="I412" i="2"/>
  <c r="I402" i="2"/>
  <c r="I345" i="2"/>
  <c r="I399" i="2"/>
  <c r="I385" i="2"/>
  <c r="I383" i="2"/>
  <c r="I340" i="2"/>
  <c r="I327" i="2"/>
  <c r="I332" i="2"/>
  <c r="I319" i="2"/>
  <c r="I235" i="2"/>
  <c r="L462" i="2"/>
  <c r="K444" i="2"/>
  <c r="L442" i="2"/>
  <c r="L389" i="2"/>
  <c r="I289" i="2"/>
  <c r="I282" i="2"/>
  <c r="M236" i="2"/>
  <c r="N236" i="2"/>
  <c r="N240" i="2"/>
  <c r="M240" i="2"/>
  <c r="N242" i="2"/>
  <c r="M242" i="2"/>
  <c r="L242" i="2"/>
  <c r="N246" i="2"/>
  <c r="M246" i="2"/>
  <c r="L246" i="2"/>
  <c r="N250" i="2"/>
  <c r="M250" i="2"/>
  <c r="L250" i="2"/>
  <c r="N254" i="2"/>
  <c r="M254" i="2"/>
  <c r="L254" i="2"/>
  <c r="N258" i="2"/>
  <c r="M258" i="2"/>
  <c r="L258" i="2"/>
  <c r="N262" i="2"/>
  <c r="M262" i="2"/>
  <c r="L262" i="2"/>
  <c r="N264" i="2"/>
  <c r="M264" i="2"/>
  <c r="N268" i="2"/>
  <c r="M268" i="2"/>
  <c r="N272" i="2"/>
  <c r="M272" i="2"/>
  <c r="N276" i="2"/>
  <c r="M276" i="2"/>
  <c r="N280" i="2"/>
  <c r="M280" i="2"/>
  <c r="N285" i="2"/>
  <c r="M285" i="2"/>
  <c r="M290" i="2"/>
  <c r="N290" i="2"/>
  <c r="N294" i="2"/>
  <c r="M294" i="2"/>
  <c r="N298" i="2"/>
  <c r="M298" i="2"/>
  <c r="N302" i="2"/>
  <c r="M302" i="2"/>
  <c r="N304" i="2"/>
  <c r="L304" i="2"/>
  <c r="M304" i="2"/>
  <c r="N308" i="2"/>
  <c r="L308" i="2"/>
  <c r="M308" i="2"/>
  <c r="N312" i="2"/>
  <c r="L312" i="2"/>
  <c r="M312" i="2"/>
  <c r="N316" i="2"/>
  <c r="L316" i="2"/>
  <c r="M316" i="2"/>
  <c r="M321" i="2"/>
  <c r="N321" i="2"/>
  <c r="L321" i="2"/>
  <c r="M329" i="2"/>
  <c r="N329" i="2"/>
  <c r="L329" i="2"/>
  <c r="M331" i="2"/>
  <c r="N331" i="2"/>
  <c r="M336" i="2"/>
  <c r="N336" i="2"/>
  <c r="M341" i="2"/>
  <c r="N341" i="2"/>
  <c r="M347" i="2"/>
  <c r="N347" i="2"/>
  <c r="M351" i="2"/>
  <c r="N351" i="2"/>
  <c r="M355" i="2"/>
  <c r="N355" i="2"/>
  <c r="M357" i="2"/>
  <c r="N357" i="2"/>
  <c r="L357" i="2"/>
  <c r="M361" i="2"/>
  <c r="N361" i="2"/>
  <c r="L361" i="2"/>
  <c r="M365" i="2"/>
  <c r="N365" i="2"/>
  <c r="L365" i="2"/>
  <c r="M369" i="2"/>
  <c r="N369" i="2"/>
  <c r="L369" i="2"/>
  <c r="M373" i="2"/>
  <c r="N373" i="2"/>
  <c r="L373" i="2"/>
  <c r="M377" i="2"/>
  <c r="N377" i="2"/>
  <c r="L377" i="2"/>
  <c r="M381" i="2"/>
  <c r="N381" i="2"/>
  <c r="L381" i="2"/>
  <c r="M386" i="2"/>
  <c r="L386" i="2"/>
  <c r="N386" i="2"/>
  <c r="M390" i="2"/>
  <c r="L390" i="2"/>
  <c r="N390" i="2"/>
  <c r="M394" i="2"/>
  <c r="L394" i="2"/>
  <c r="N394" i="2"/>
  <c r="M398" i="2"/>
  <c r="L398" i="2"/>
  <c r="N398" i="2"/>
  <c r="M401" i="2"/>
  <c r="L401" i="2"/>
  <c r="K401" i="2"/>
  <c r="N401" i="2"/>
  <c r="M413" i="2"/>
  <c r="L413" i="2"/>
  <c r="K413" i="2"/>
  <c r="N413" i="2"/>
  <c r="M429" i="2"/>
  <c r="K429" i="2"/>
  <c r="N429" i="2"/>
  <c r="M437" i="2"/>
  <c r="L437" i="2"/>
  <c r="N437" i="2"/>
  <c r="M440" i="2"/>
  <c r="L440" i="2"/>
  <c r="K440" i="2"/>
  <c r="N440" i="2"/>
  <c r="M446" i="2"/>
  <c r="L446" i="2"/>
  <c r="K446" i="2"/>
  <c r="N446" i="2"/>
  <c r="M451" i="2"/>
  <c r="L451" i="2"/>
  <c r="K451" i="2"/>
  <c r="N451" i="2"/>
  <c r="M455" i="2"/>
  <c r="L455" i="2"/>
  <c r="K455" i="2"/>
  <c r="N455" i="2"/>
  <c r="M460" i="2"/>
  <c r="L460" i="2"/>
  <c r="K460" i="2"/>
  <c r="N460" i="2"/>
  <c r="M463" i="2"/>
  <c r="L463" i="2"/>
  <c r="N463" i="2"/>
  <c r="M467" i="2"/>
  <c r="L467" i="2"/>
  <c r="K467" i="2"/>
  <c r="N467" i="2"/>
  <c r="M475" i="2"/>
  <c r="L475" i="2"/>
  <c r="K475" i="2"/>
  <c r="N475" i="2"/>
  <c r="K240" i="2"/>
  <c r="K244" i="2"/>
  <c r="K252" i="2"/>
  <c r="K258" i="2"/>
  <c r="K262" i="2"/>
  <c r="K272" i="2"/>
  <c r="K276" i="2"/>
  <c r="K290" i="2"/>
  <c r="K294" i="2"/>
  <c r="K298" i="2"/>
  <c r="K302" i="2"/>
  <c r="K321" i="2"/>
  <c r="M384" i="2"/>
  <c r="N384" i="2"/>
  <c r="M431" i="2"/>
  <c r="L431" i="2"/>
  <c r="N431" i="2"/>
  <c r="N237" i="2"/>
  <c r="L237" i="2"/>
  <c r="M237" i="2"/>
  <c r="N239" i="2"/>
  <c r="L239" i="2"/>
  <c r="N241" i="2"/>
  <c r="L241" i="2"/>
  <c r="N243" i="2"/>
  <c r="L243" i="2"/>
  <c r="N245" i="2"/>
  <c r="L245" i="2"/>
  <c r="N247" i="2"/>
  <c r="L247" i="2"/>
  <c r="N249" i="2"/>
  <c r="L249" i="2"/>
  <c r="N251" i="2"/>
  <c r="L251" i="2"/>
  <c r="N253" i="2"/>
  <c r="L253" i="2"/>
  <c r="N255" i="2"/>
  <c r="L255" i="2"/>
  <c r="N257" i="2"/>
  <c r="L257" i="2"/>
  <c r="N259" i="2"/>
  <c r="L259" i="2"/>
  <c r="N261" i="2"/>
  <c r="L261" i="2"/>
  <c r="N263" i="2"/>
  <c r="L263" i="2"/>
  <c r="N265" i="2"/>
  <c r="L265" i="2"/>
  <c r="N267" i="2"/>
  <c r="L267" i="2"/>
  <c r="N269" i="2"/>
  <c r="L269" i="2"/>
  <c r="N271" i="2"/>
  <c r="L271" i="2"/>
  <c r="N273" i="2"/>
  <c r="L273" i="2"/>
  <c r="N275" i="2"/>
  <c r="L275" i="2"/>
  <c r="N277" i="2"/>
  <c r="L277" i="2"/>
  <c r="N279" i="2"/>
  <c r="L279" i="2"/>
  <c r="N281" i="2"/>
  <c r="L281" i="2"/>
  <c r="N284" i="2"/>
  <c r="L284" i="2"/>
  <c r="M284" i="2"/>
  <c r="N286" i="2"/>
  <c r="L286" i="2"/>
  <c r="M286" i="2"/>
  <c r="N288" i="2"/>
  <c r="L288" i="2"/>
  <c r="M288" i="2"/>
  <c r="N291" i="2"/>
  <c r="L291" i="2"/>
  <c r="M291" i="2"/>
  <c r="N293" i="2"/>
  <c r="L293" i="2"/>
  <c r="M293" i="2"/>
  <c r="N295" i="2"/>
  <c r="L295" i="2"/>
  <c r="M295" i="2"/>
  <c r="N297" i="2"/>
  <c r="L297" i="2"/>
  <c r="M297" i="2"/>
  <c r="N299" i="2"/>
  <c r="L299" i="2"/>
  <c r="M299" i="2"/>
  <c r="N301" i="2"/>
  <c r="L301" i="2"/>
  <c r="M301" i="2"/>
  <c r="N303" i="2"/>
  <c r="L303" i="2"/>
  <c r="M303" i="2"/>
  <c r="N305" i="2"/>
  <c r="L305" i="2"/>
  <c r="M305" i="2"/>
  <c r="N307" i="2"/>
  <c r="L307" i="2"/>
  <c r="M307" i="2"/>
  <c r="N309" i="2"/>
  <c r="L309" i="2"/>
  <c r="M309" i="2"/>
  <c r="N311" i="2"/>
  <c r="L311" i="2"/>
  <c r="M311" i="2"/>
  <c r="N313" i="2"/>
  <c r="L313" i="2"/>
  <c r="M313" i="2"/>
  <c r="N315" i="2"/>
  <c r="L315" i="2"/>
  <c r="M315" i="2"/>
  <c r="N317" i="2"/>
  <c r="L317" i="2"/>
  <c r="M317" i="2"/>
  <c r="M320" i="2"/>
  <c r="L320" i="2"/>
  <c r="N320" i="2"/>
  <c r="M324" i="2"/>
  <c r="L324" i="2"/>
  <c r="N324" i="2"/>
  <c r="M328" i="2"/>
  <c r="L328" i="2"/>
  <c r="N328" i="2"/>
  <c r="M330" i="2"/>
  <c r="L330" i="2"/>
  <c r="N330" i="2"/>
  <c r="M333" i="2"/>
  <c r="L333" i="2"/>
  <c r="N333" i="2"/>
  <c r="M335" i="2"/>
  <c r="L335" i="2"/>
  <c r="N335" i="2"/>
  <c r="M337" i="2"/>
  <c r="L337" i="2"/>
  <c r="N337" i="2"/>
  <c r="M339" i="2"/>
  <c r="L339" i="2"/>
  <c r="N339" i="2"/>
  <c r="M343" i="2"/>
  <c r="L343" i="2"/>
  <c r="N343" i="2"/>
  <c r="M346" i="2"/>
  <c r="L346" i="2"/>
  <c r="N346" i="2"/>
  <c r="M348" i="2"/>
  <c r="L348" i="2"/>
  <c r="N348" i="2"/>
  <c r="M350" i="2"/>
  <c r="L350" i="2"/>
  <c r="N350" i="2"/>
  <c r="M352" i="2"/>
  <c r="L352" i="2"/>
  <c r="N352" i="2"/>
  <c r="M354" i="2"/>
  <c r="L354" i="2"/>
  <c r="N354" i="2"/>
  <c r="M356" i="2"/>
  <c r="L356" i="2"/>
  <c r="N356" i="2"/>
  <c r="M358" i="2"/>
  <c r="L358" i="2"/>
  <c r="N358" i="2"/>
  <c r="M360" i="2"/>
  <c r="L360" i="2"/>
  <c r="N360" i="2"/>
  <c r="M362" i="2"/>
  <c r="L362" i="2"/>
  <c r="N362" i="2"/>
  <c r="M364" i="2"/>
  <c r="L364" i="2"/>
  <c r="N364" i="2"/>
  <c r="M366" i="2"/>
  <c r="L366" i="2"/>
  <c r="N366" i="2"/>
  <c r="M368" i="2"/>
  <c r="L368" i="2"/>
  <c r="N368" i="2"/>
  <c r="M370" i="2"/>
  <c r="L370" i="2"/>
  <c r="N370" i="2"/>
  <c r="M372" i="2"/>
  <c r="L372" i="2"/>
  <c r="N372" i="2"/>
  <c r="M374" i="2"/>
  <c r="L374" i="2"/>
  <c r="N374" i="2"/>
  <c r="M376" i="2"/>
  <c r="L376" i="2"/>
  <c r="N376" i="2"/>
  <c r="M378" i="2"/>
  <c r="L378" i="2"/>
  <c r="N378" i="2"/>
  <c r="M380" i="2"/>
  <c r="L380" i="2"/>
  <c r="N380" i="2"/>
  <c r="M382" i="2"/>
  <c r="L382" i="2"/>
  <c r="N382" i="2"/>
  <c r="M387" i="2"/>
  <c r="K387" i="2"/>
  <c r="N387" i="2"/>
  <c r="L387" i="2"/>
  <c r="M389" i="2"/>
  <c r="K389" i="2"/>
  <c r="N389" i="2"/>
  <c r="M391" i="2"/>
  <c r="K391" i="2"/>
  <c r="N391" i="2"/>
  <c r="L391" i="2"/>
  <c r="M393" i="2"/>
  <c r="K393" i="2"/>
  <c r="N393" i="2"/>
  <c r="M395" i="2"/>
  <c r="K395" i="2"/>
  <c r="N395" i="2"/>
  <c r="L395" i="2"/>
  <c r="M397" i="2"/>
  <c r="K397" i="2"/>
  <c r="N397" i="2"/>
  <c r="M400" i="2"/>
  <c r="K400" i="2"/>
  <c r="N400" i="2"/>
  <c r="L400" i="2"/>
  <c r="M403" i="2"/>
  <c r="K403" i="2"/>
  <c r="N403" i="2"/>
  <c r="M405" i="2"/>
  <c r="K405" i="2"/>
  <c r="N405" i="2"/>
  <c r="L405" i="2"/>
  <c r="M414" i="2"/>
  <c r="K414" i="2"/>
  <c r="N414" i="2"/>
  <c r="M421" i="2"/>
  <c r="L421" i="2"/>
  <c r="K421" i="2"/>
  <c r="N421" i="2"/>
  <c r="M425" i="2"/>
  <c r="L425" i="2"/>
  <c r="N425" i="2"/>
  <c r="M433" i="2"/>
  <c r="K433" i="2"/>
  <c r="N433" i="2"/>
  <c r="L433" i="2"/>
  <c r="M435" i="2"/>
  <c r="K435" i="2"/>
  <c r="N435" i="2"/>
  <c r="M438" i="2"/>
  <c r="K438" i="2"/>
  <c r="N438" i="2"/>
  <c r="L438" i="2"/>
  <c r="M442" i="2"/>
  <c r="K442" i="2"/>
  <c r="N442" i="2"/>
  <c r="M445" i="2"/>
  <c r="K445" i="2"/>
  <c r="N445" i="2"/>
  <c r="L445" i="2"/>
  <c r="M447" i="2"/>
  <c r="K447" i="2"/>
  <c r="N447" i="2"/>
  <c r="M449" i="2"/>
  <c r="K449" i="2"/>
  <c r="N449" i="2"/>
  <c r="L449" i="2"/>
  <c r="M452" i="2"/>
  <c r="K452" i="2"/>
  <c r="N452" i="2"/>
  <c r="M454" i="2"/>
  <c r="K454" i="2"/>
  <c r="N454" i="2"/>
  <c r="L454" i="2"/>
  <c r="M456" i="2"/>
  <c r="K456" i="2"/>
  <c r="N456" i="2"/>
  <c r="M458" i="2"/>
  <c r="K458" i="2"/>
  <c r="N458" i="2"/>
  <c r="L458" i="2"/>
  <c r="M462" i="2"/>
  <c r="K462" i="2"/>
  <c r="N462" i="2"/>
  <c r="M465" i="2"/>
  <c r="K465" i="2"/>
  <c r="N465" i="2"/>
  <c r="L465" i="2"/>
  <c r="M469" i="2"/>
  <c r="K469" i="2"/>
  <c r="N469" i="2"/>
  <c r="M473" i="2"/>
  <c r="K473" i="2"/>
  <c r="N473" i="2"/>
  <c r="L473" i="2"/>
  <c r="K237" i="2"/>
  <c r="K239" i="2"/>
  <c r="K241" i="2"/>
  <c r="K243" i="2"/>
  <c r="K245" i="2"/>
  <c r="K247" i="2"/>
  <c r="K249" i="2"/>
  <c r="K251" i="2"/>
  <c r="K253" i="2"/>
  <c r="K255" i="2"/>
  <c r="K257" i="2"/>
  <c r="K259" i="2"/>
  <c r="K261" i="2"/>
  <c r="K263" i="2"/>
  <c r="K265" i="2"/>
  <c r="K267" i="2"/>
  <c r="K269" i="2"/>
  <c r="K271" i="2"/>
  <c r="K273" i="2"/>
  <c r="K275" i="2"/>
  <c r="K277" i="2"/>
  <c r="K279" i="2"/>
  <c r="K281" i="2"/>
  <c r="K284" i="2"/>
  <c r="K286" i="2"/>
  <c r="K288" i="2"/>
  <c r="K291" i="2"/>
  <c r="K293" i="2"/>
  <c r="K295" i="2"/>
  <c r="K297" i="2"/>
  <c r="K299" i="2"/>
  <c r="K301" i="2"/>
  <c r="K303" i="2"/>
  <c r="K305" i="2"/>
  <c r="K307" i="2"/>
  <c r="K309" i="2"/>
  <c r="K311" i="2"/>
  <c r="K313" i="2"/>
  <c r="K315" i="2"/>
  <c r="K317" i="2"/>
  <c r="K320" i="2"/>
  <c r="K324" i="2"/>
  <c r="K328" i="2"/>
  <c r="K330" i="2"/>
  <c r="K333" i="2"/>
  <c r="K335" i="2"/>
  <c r="K337" i="2"/>
  <c r="K339" i="2"/>
  <c r="K343" i="2"/>
  <c r="K346" i="2"/>
  <c r="K348" i="2"/>
  <c r="K350" i="2"/>
  <c r="K352" i="2"/>
  <c r="K354" i="2"/>
  <c r="K356" i="2"/>
  <c r="K358" i="2"/>
  <c r="K360" i="2"/>
  <c r="K362" i="2"/>
  <c r="K364" i="2"/>
  <c r="K366" i="2"/>
  <c r="K368" i="2"/>
  <c r="K370" i="2"/>
  <c r="K372" i="2"/>
  <c r="K374" i="2"/>
  <c r="K376" i="2"/>
  <c r="K378" i="2"/>
  <c r="K380" i="2"/>
  <c r="K382" i="2"/>
  <c r="K386" i="2"/>
  <c r="K390" i="2"/>
  <c r="K398" i="2"/>
  <c r="K425" i="2"/>
  <c r="K431" i="2"/>
  <c r="K463" i="2"/>
  <c r="L236" i="2"/>
  <c r="L268" i="2"/>
  <c r="L276" i="2"/>
  <c r="L285" i="2"/>
  <c r="L294" i="2"/>
  <c r="L302" i="2"/>
  <c r="L331" i="2"/>
  <c r="L341" i="2"/>
  <c r="L351" i="2"/>
  <c r="L384" i="2"/>
  <c r="L393" i="2"/>
  <c r="L403" i="2"/>
  <c r="L435" i="2"/>
  <c r="L447" i="2"/>
  <c r="L456" i="2"/>
  <c r="L469" i="2"/>
  <c r="M281" i="2"/>
  <c r="M277" i="2"/>
  <c r="M273" i="2"/>
  <c r="M269" i="2"/>
  <c r="M265" i="2"/>
  <c r="M261" i="2"/>
  <c r="M257" i="2"/>
  <c r="M253" i="2"/>
  <c r="M249" i="2"/>
  <c r="M245" i="2"/>
  <c r="M241" i="2"/>
  <c r="M419" i="2"/>
  <c r="K419" i="2"/>
  <c r="N419" i="2"/>
  <c r="L419" i="2"/>
  <c r="N238" i="2"/>
  <c r="M238" i="2"/>
  <c r="L238" i="2"/>
  <c r="N244" i="2"/>
  <c r="M244" i="2"/>
  <c r="N248" i="2"/>
  <c r="M248" i="2"/>
  <c r="N252" i="2"/>
  <c r="M252" i="2"/>
  <c r="N256" i="2"/>
  <c r="M256" i="2"/>
  <c r="N260" i="2"/>
  <c r="M260" i="2"/>
  <c r="N266" i="2"/>
  <c r="M266" i="2"/>
  <c r="L266" i="2"/>
  <c r="N270" i="2"/>
  <c r="M270" i="2"/>
  <c r="L270" i="2"/>
  <c r="N274" i="2"/>
  <c r="M274" i="2"/>
  <c r="L274" i="2"/>
  <c r="N278" i="2"/>
  <c r="M278" i="2"/>
  <c r="L278" i="2"/>
  <c r="M283" i="2"/>
  <c r="N283" i="2"/>
  <c r="L283" i="2"/>
  <c r="N287" i="2"/>
  <c r="M287" i="2"/>
  <c r="L287" i="2"/>
  <c r="N292" i="2"/>
  <c r="L292" i="2"/>
  <c r="M292" i="2"/>
  <c r="N296" i="2"/>
  <c r="L296" i="2"/>
  <c r="M296" i="2"/>
  <c r="N300" i="2"/>
  <c r="L300" i="2"/>
  <c r="M300" i="2"/>
  <c r="N306" i="2"/>
  <c r="M306" i="2"/>
  <c r="N310" i="2"/>
  <c r="M310" i="2"/>
  <c r="N314" i="2"/>
  <c r="M314" i="2"/>
  <c r="N318" i="2"/>
  <c r="M318" i="2"/>
  <c r="M326" i="2"/>
  <c r="N326" i="2"/>
  <c r="M334" i="2"/>
  <c r="N334" i="2"/>
  <c r="L334" i="2"/>
  <c r="M338" i="2"/>
  <c r="N338" i="2"/>
  <c r="L338" i="2"/>
  <c r="M344" i="2"/>
  <c r="N344" i="2"/>
  <c r="L344" i="2"/>
  <c r="M349" i="2"/>
  <c r="N349" i="2"/>
  <c r="L349" i="2"/>
  <c r="M353" i="2"/>
  <c r="N353" i="2"/>
  <c r="L353" i="2"/>
  <c r="M359" i="2"/>
  <c r="N359" i="2"/>
  <c r="M363" i="2"/>
  <c r="N363" i="2"/>
  <c r="M367" i="2"/>
  <c r="N367" i="2"/>
  <c r="M371" i="2"/>
  <c r="N371" i="2"/>
  <c r="M375" i="2"/>
  <c r="N375" i="2"/>
  <c r="M379" i="2"/>
  <c r="N379" i="2"/>
  <c r="M388" i="2"/>
  <c r="L388" i="2"/>
  <c r="N388" i="2"/>
  <c r="M392" i="2"/>
  <c r="L392" i="2"/>
  <c r="K392" i="2"/>
  <c r="N392" i="2"/>
  <c r="M396" i="2"/>
  <c r="L396" i="2"/>
  <c r="K396" i="2"/>
  <c r="N396" i="2"/>
  <c r="M404" i="2"/>
  <c r="L404" i="2"/>
  <c r="N404" i="2"/>
  <c r="M415" i="2"/>
  <c r="L415" i="2"/>
  <c r="N415" i="2"/>
  <c r="M423" i="2"/>
  <c r="K423" i="2"/>
  <c r="N423" i="2"/>
  <c r="M434" i="2"/>
  <c r="L434" i="2"/>
  <c r="K434" i="2"/>
  <c r="N434" i="2"/>
  <c r="M444" i="2"/>
  <c r="L444" i="2"/>
  <c r="N444" i="2"/>
  <c r="M448" i="2"/>
  <c r="L448" i="2"/>
  <c r="N448" i="2"/>
  <c r="M453" i="2"/>
  <c r="L453" i="2"/>
  <c r="N453" i="2"/>
  <c r="M457" i="2"/>
  <c r="L457" i="2"/>
  <c r="N457" i="2"/>
  <c r="M471" i="2"/>
  <c r="L471" i="2"/>
  <c r="N471" i="2"/>
  <c r="K236" i="2"/>
  <c r="K242" i="2"/>
  <c r="K246" i="2"/>
  <c r="K250" i="2"/>
  <c r="K254" i="2"/>
  <c r="K260" i="2"/>
  <c r="K264" i="2"/>
  <c r="K268" i="2"/>
  <c r="K274" i="2"/>
  <c r="K280" i="2"/>
  <c r="K285" i="2"/>
  <c r="K292" i="2"/>
  <c r="K296" i="2"/>
  <c r="K300" i="2"/>
  <c r="K304" i="2"/>
  <c r="K306" i="2"/>
  <c r="K308" i="2"/>
  <c r="K310" i="2"/>
  <c r="K312" i="2"/>
  <c r="K314" i="2"/>
  <c r="K316" i="2"/>
  <c r="K318" i="2"/>
  <c r="K326" i="2"/>
  <c r="K329" i="2"/>
  <c r="K331" i="2"/>
  <c r="K334" i="2"/>
  <c r="K336" i="2"/>
  <c r="K338" i="2"/>
  <c r="K341" i="2"/>
  <c r="K344" i="2"/>
  <c r="K347" i="2"/>
  <c r="K349" i="2"/>
  <c r="K351" i="2"/>
  <c r="K353" i="2"/>
  <c r="K355" i="2"/>
  <c r="K357" i="2"/>
  <c r="K359" i="2"/>
  <c r="K361" i="2"/>
  <c r="K363" i="2"/>
  <c r="K365" i="2"/>
  <c r="K367" i="2"/>
  <c r="K369" i="2"/>
  <c r="K371" i="2"/>
  <c r="K373" i="2"/>
  <c r="K375" i="2"/>
  <c r="K377" i="2"/>
  <c r="K379" i="2"/>
  <c r="K381" i="2"/>
  <c r="K384" i="2"/>
  <c r="K388" i="2"/>
  <c r="K394" i="2"/>
  <c r="K404" i="2"/>
  <c r="K437" i="2"/>
  <c r="K448" i="2"/>
  <c r="K457" i="2"/>
  <c r="K471" i="2"/>
  <c r="L240" i="2"/>
  <c r="L248" i="2"/>
  <c r="L256" i="2"/>
  <c r="L264" i="2"/>
  <c r="L272" i="2"/>
  <c r="L280" i="2"/>
  <c r="L290" i="2"/>
  <c r="L298" i="2"/>
  <c r="L306" i="2"/>
  <c r="L314" i="2"/>
  <c r="L326" i="2"/>
  <c r="L336" i="2"/>
  <c r="L347" i="2"/>
  <c r="L355" i="2"/>
  <c r="L363" i="2"/>
  <c r="L371" i="2"/>
  <c r="L379" i="2"/>
  <c r="L423" i="2"/>
  <c r="L429" i="2"/>
  <c r="M279" i="2"/>
  <c r="M275" i="2"/>
  <c r="M271" i="2"/>
  <c r="M267" i="2"/>
  <c r="M263" i="2"/>
  <c r="M259" i="2"/>
  <c r="M255" i="2"/>
  <c r="M251" i="2"/>
  <c r="M247" i="2"/>
  <c r="M243" i="2"/>
  <c r="M239" i="2"/>
  <c r="I157" i="2"/>
  <c r="N157" i="2" s="1"/>
  <c r="I156" i="2"/>
  <c r="N156" i="2" s="1"/>
  <c r="I155" i="2"/>
  <c r="N155" i="2" s="1"/>
  <c r="I154" i="2"/>
  <c r="N154" i="2" s="1"/>
  <c r="I153" i="2"/>
  <c r="N153" i="2" s="1"/>
  <c r="I152" i="2"/>
  <c r="N152" i="2" s="1"/>
  <c r="I151" i="2"/>
  <c r="N151" i="2" s="1"/>
  <c r="I150" i="2"/>
  <c r="N150" i="2" s="1"/>
  <c r="I149" i="2"/>
  <c r="N149" i="2" s="1"/>
  <c r="I148" i="2"/>
  <c r="N148" i="2" s="1"/>
  <c r="I147" i="2"/>
  <c r="N147" i="2" s="1"/>
  <c r="I146" i="2"/>
  <c r="N146" i="2" s="1"/>
  <c r="I145" i="2"/>
  <c r="N145" i="2" s="1"/>
  <c r="I144" i="2"/>
  <c r="N144" i="2" s="1"/>
  <c r="I143" i="2"/>
  <c r="N143" i="2" s="1"/>
  <c r="I142" i="2"/>
  <c r="N142" i="2" s="1"/>
  <c r="I141" i="2"/>
  <c r="N141" i="2" s="1"/>
  <c r="I140" i="2"/>
  <c r="N140" i="2" s="1"/>
  <c r="I139" i="2"/>
  <c r="N139" i="2" s="1"/>
  <c r="I138" i="2"/>
  <c r="N138" i="2" s="1"/>
  <c r="I137" i="2"/>
  <c r="I136" i="2"/>
  <c r="N136" i="2" s="1"/>
  <c r="I135" i="2"/>
  <c r="N135" i="2" s="1"/>
  <c r="I134" i="2"/>
  <c r="N134" i="2" s="1"/>
  <c r="I133" i="2"/>
  <c r="N133" i="2" s="1"/>
  <c r="I132" i="2"/>
  <c r="N132" i="2" s="1"/>
  <c r="I131" i="2"/>
  <c r="N131" i="2" s="1"/>
  <c r="I130" i="2"/>
  <c r="N130" i="2" s="1"/>
  <c r="I129" i="2"/>
  <c r="N129" i="2" s="1"/>
  <c r="I128" i="2"/>
  <c r="N128" i="2" s="1"/>
  <c r="I127" i="2"/>
  <c r="N127" i="2" s="1"/>
  <c r="I126" i="2"/>
  <c r="N126" i="2" s="1"/>
  <c r="I125" i="2"/>
  <c r="N125" i="2" s="1"/>
  <c r="I124" i="2"/>
  <c r="N124" i="2" s="1"/>
  <c r="I123" i="2"/>
  <c r="N123" i="2" s="1"/>
  <c r="I122" i="2"/>
  <c r="N122" i="2" s="1"/>
  <c r="I121" i="2"/>
  <c r="I114" i="2"/>
  <c r="N114" i="2" s="1"/>
  <c r="I113" i="2"/>
  <c r="N113" i="2" s="1"/>
  <c r="I112" i="2"/>
  <c r="N112" i="2" s="1"/>
  <c r="I111" i="2"/>
  <c r="N111" i="2" s="1"/>
  <c r="I110" i="2"/>
  <c r="N110" i="2" s="1"/>
  <c r="I109" i="2"/>
  <c r="N109" i="2" s="1"/>
  <c r="I108" i="2"/>
  <c r="I106" i="2"/>
  <c r="N106" i="2" s="1"/>
  <c r="I105" i="2"/>
  <c r="I104" i="2"/>
  <c r="N104" i="2" s="1"/>
  <c r="I103" i="2"/>
  <c r="I101" i="2"/>
  <c r="I100" i="2" s="1"/>
  <c r="I99" i="2"/>
  <c r="I98" i="2" s="1"/>
  <c r="I211" i="2"/>
  <c r="M211" i="2" s="1"/>
  <c r="I210" i="2"/>
  <c r="N210" i="2" s="1"/>
  <c r="I209" i="2"/>
  <c r="M209" i="2" s="1"/>
  <c r="I208" i="2"/>
  <c r="N208" i="2" s="1"/>
  <c r="I207" i="2"/>
  <c r="M207" i="2" s="1"/>
  <c r="I206" i="2"/>
  <c r="I204" i="2"/>
  <c r="N204" i="2" s="1"/>
  <c r="I203" i="2"/>
  <c r="M203" i="2" s="1"/>
  <c r="I202" i="2"/>
  <c r="M202" i="2" s="1"/>
  <c r="I201" i="2"/>
  <c r="N201" i="2" s="1"/>
  <c r="I200" i="2"/>
  <c r="M200" i="2" s="1"/>
  <c r="I199" i="2"/>
  <c r="I197" i="2"/>
  <c r="M197" i="2" s="1"/>
  <c r="I196" i="2"/>
  <c r="I194" i="2"/>
  <c r="M194" i="2" s="1"/>
  <c r="I193" i="2"/>
  <c r="I191" i="2"/>
  <c r="M191" i="2" s="1"/>
  <c r="I190" i="2"/>
  <c r="M190" i="2" s="1"/>
  <c r="I189" i="2"/>
  <c r="I187" i="2"/>
  <c r="I186" i="2"/>
  <c r="M186" i="2" s="1"/>
  <c r="I185" i="2"/>
  <c r="N185" i="2" s="1"/>
  <c r="I184" i="2"/>
  <c r="I182" i="2"/>
  <c r="I180" i="2"/>
  <c r="I179" i="2" s="1"/>
  <c r="I178" i="2"/>
  <c r="I177" i="2" s="1"/>
  <c r="I176" i="2"/>
  <c r="I175" i="2" s="1"/>
  <c r="I174" i="2"/>
  <c r="I173" i="2" s="1"/>
  <c r="I172" i="2"/>
  <c r="I171" i="2" s="1"/>
  <c r="I170" i="2"/>
  <c r="I169" i="2" s="1"/>
  <c r="I168" i="2"/>
  <c r="I166" i="2"/>
  <c r="I165" i="2" s="1"/>
  <c r="I164" i="2"/>
  <c r="N164" i="2" s="1"/>
  <c r="I163" i="2"/>
  <c r="I161" i="2"/>
  <c r="I160" i="2" s="1"/>
  <c r="I159" i="2"/>
  <c r="I158" i="2" s="1"/>
  <c r="I232" i="2" l="1"/>
  <c r="I205" i="2"/>
  <c r="I183" i="2"/>
  <c r="I188" i="2"/>
  <c r="I192" i="2"/>
  <c r="I195" i="2"/>
  <c r="I198" i="2"/>
  <c r="N182" i="2"/>
  <c r="I181" i="2"/>
  <c r="M168" i="2"/>
  <c r="I167" i="2"/>
  <c r="I162" i="2"/>
  <c r="N121" i="2"/>
  <c r="I120" i="2"/>
  <c r="I102" i="2"/>
  <c r="I107" i="2"/>
  <c r="M184" i="2"/>
  <c r="N103" i="2"/>
  <c r="M206" i="2"/>
  <c r="N199" i="2"/>
  <c r="N196" i="2"/>
  <c r="N193" i="2"/>
  <c r="N189" i="2"/>
  <c r="N187" i="2"/>
  <c r="M180" i="2"/>
  <c r="N178" i="2"/>
  <c r="N176" i="2"/>
  <c r="M174" i="2"/>
  <c r="M172" i="2"/>
  <c r="N170" i="2"/>
  <c r="M166" i="2"/>
  <c r="M163" i="2"/>
  <c r="N161" i="2"/>
  <c r="L159" i="2"/>
  <c r="N137" i="2"/>
  <c r="N99" i="2"/>
  <c r="N108" i="2"/>
  <c r="N105" i="2"/>
  <c r="N101" i="2"/>
  <c r="K108" i="2"/>
  <c r="K127" i="2"/>
  <c r="K135" i="2"/>
  <c r="K143" i="2"/>
  <c r="K147" i="2"/>
  <c r="K155" i="2"/>
  <c r="L170" i="2"/>
  <c r="L187" i="2"/>
  <c r="L196" i="2"/>
  <c r="L204" i="2"/>
  <c r="L210" i="2"/>
  <c r="M112" i="2"/>
  <c r="M123" i="2"/>
  <c r="M131" i="2"/>
  <c r="M139" i="2"/>
  <c r="M147" i="2"/>
  <c r="M151" i="2"/>
  <c r="K99" i="2"/>
  <c r="K105" i="2"/>
  <c r="K110" i="2"/>
  <c r="K114" i="2"/>
  <c r="K121" i="2"/>
  <c r="K125" i="2"/>
  <c r="K129" i="2"/>
  <c r="K133" i="2"/>
  <c r="K137" i="2"/>
  <c r="K141" i="2"/>
  <c r="K145" i="2"/>
  <c r="K149" i="2"/>
  <c r="K153" i="2"/>
  <c r="K157" i="2"/>
  <c r="L164" i="2"/>
  <c r="L178" i="2"/>
  <c r="L185" i="2"/>
  <c r="L189" i="2"/>
  <c r="L193" i="2"/>
  <c r="L199" i="2"/>
  <c r="L208" i="2"/>
  <c r="M99" i="2"/>
  <c r="M105" i="2"/>
  <c r="M110" i="2"/>
  <c r="M114" i="2"/>
  <c r="M121" i="2"/>
  <c r="M125" i="2"/>
  <c r="M129" i="2"/>
  <c r="M133" i="2"/>
  <c r="M137" i="2"/>
  <c r="M141" i="2"/>
  <c r="M145" i="2"/>
  <c r="M149" i="2"/>
  <c r="M153" i="2"/>
  <c r="M157" i="2"/>
  <c r="K103" i="2"/>
  <c r="K112" i="2"/>
  <c r="K123" i="2"/>
  <c r="K131" i="2"/>
  <c r="K139" i="2"/>
  <c r="K151" i="2"/>
  <c r="L161" i="2"/>
  <c r="L176" i="2"/>
  <c r="L182" i="2"/>
  <c r="L201" i="2"/>
  <c r="M103" i="2"/>
  <c r="M108" i="2"/>
  <c r="M127" i="2"/>
  <c r="M135" i="2"/>
  <c r="M143" i="2"/>
  <c r="M155" i="2"/>
  <c r="N159" i="2"/>
  <c r="K166" i="2"/>
  <c r="K168" i="2"/>
  <c r="K174" i="2"/>
  <c r="K184" i="2"/>
  <c r="K186" i="2"/>
  <c r="K190" i="2"/>
  <c r="K194" i="2"/>
  <c r="K200" i="2"/>
  <c r="K203" i="2"/>
  <c r="K207" i="2"/>
  <c r="K211" i="2"/>
  <c r="L104" i="2"/>
  <c r="L109" i="2"/>
  <c r="L111" i="2"/>
  <c r="L122" i="2"/>
  <c r="L126" i="2"/>
  <c r="L130" i="2"/>
  <c r="L134" i="2"/>
  <c r="L136" i="2"/>
  <c r="L140" i="2"/>
  <c r="L144" i="2"/>
  <c r="L148" i="2"/>
  <c r="L150" i="2"/>
  <c r="L154" i="2"/>
  <c r="K159" i="2"/>
  <c r="M159" i="2"/>
  <c r="K101" i="2"/>
  <c r="K104" i="2"/>
  <c r="K106" i="2"/>
  <c r="K109" i="2"/>
  <c r="K111" i="2"/>
  <c r="K113" i="2"/>
  <c r="K122" i="2"/>
  <c r="K124" i="2"/>
  <c r="K126" i="2"/>
  <c r="K128" i="2"/>
  <c r="K130" i="2"/>
  <c r="K132" i="2"/>
  <c r="K134" i="2"/>
  <c r="K136" i="2"/>
  <c r="K138" i="2"/>
  <c r="K140" i="2"/>
  <c r="K142" i="2"/>
  <c r="K144" i="2"/>
  <c r="K146" i="2"/>
  <c r="K148" i="2"/>
  <c r="K150" i="2"/>
  <c r="K152" i="2"/>
  <c r="K154" i="2"/>
  <c r="K156" i="2"/>
  <c r="K161" i="2"/>
  <c r="K164" i="2"/>
  <c r="K170" i="2"/>
  <c r="K176" i="2"/>
  <c r="K178" i="2"/>
  <c r="K182" i="2"/>
  <c r="K185" i="2"/>
  <c r="K187" i="2"/>
  <c r="K189" i="2"/>
  <c r="K193" i="2"/>
  <c r="K196" i="2"/>
  <c r="K199" i="2"/>
  <c r="K201" i="2"/>
  <c r="K204" i="2"/>
  <c r="K208" i="2"/>
  <c r="K210" i="2"/>
  <c r="L99" i="2"/>
  <c r="L103" i="2"/>
  <c r="L105" i="2"/>
  <c r="L108" i="2"/>
  <c r="L110" i="2"/>
  <c r="L112" i="2"/>
  <c r="L114" i="2"/>
  <c r="L121" i="2"/>
  <c r="L123" i="2"/>
  <c r="L125" i="2"/>
  <c r="L127" i="2"/>
  <c r="L129" i="2"/>
  <c r="L131" i="2"/>
  <c r="L133" i="2"/>
  <c r="L135" i="2"/>
  <c r="L137" i="2"/>
  <c r="L139" i="2"/>
  <c r="L141" i="2"/>
  <c r="L143" i="2"/>
  <c r="L145" i="2"/>
  <c r="L147" i="2"/>
  <c r="L149" i="2"/>
  <c r="L151" i="2"/>
  <c r="L153" i="2"/>
  <c r="L155" i="2"/>
  <c r="L157" i="2"/>
  <c r="L163" i="2"/>
  <c r="L166" i="2"/>
  <c r="L168" i="2"/>
  <c r="L172" i="2"/>
  <c r="L174" i="2"/>
  <c r="L180" i="2"/>
  <c r="L184" i="2"/>
  <c r="L186" i="2"/>
  <c r="L190" i="2"/>
  <c r="L191" i="2"/>
  <c r="L194" i="2"/>
  <c r="L197" i="2"/>
  <c r="L200" i="2"/>
  <c r="L202" i="2"/>
  <c r="L203" i="2"/>
  <c r="L206" i="2"/>
  <c r="L207" i="2"/>
  <c r="L209" i="2"/>
  <c r="L211" i="2"/>
  <c r="M101" i="2"/>
  <c r="M104" i="2"/>
  <c r="M106" i="2"/>
  <c r="M109" i="2"/>
  <c r="M111" i="2"/>
  <c r="M113" i="2"/>
  <c r="M122" i="2"/>
  <c r="M124" i="2"/>
  <c r="M126" i="2"/>
  <c r="M128" i="2"/>
  <c r="M130" i="2"/>
  <c r="M132" i="2"/>
  <c r="M134" i="2"/>
  <c r="M136" i="2"/>
  <c r="M138" i="2"/>
  <c r="M140" i="2"/>
  <c r="M142" i="2"/>
  <c r="M144" i="2"/>
  <c r="M146" i="2"/>
  <c r="M148" i="2"/>
  <c r="M150" i="2"/>
  <c r="M152" i="2"/>
  <c r="M154" i="2"/>
  <c r="M156" i="2"/>
  <c r="M161" i="2"/>
  <c r="M164" i="2"/>
  <c r="M170" i="2"/>
  <c r="M176" i="2"/>
  <c r="M178" i="2"/>
  <c r="M182" i="2"/>
  <c r="M185" i="2"/>
  <c r="M187" i="2"/>
  <c r="M189" i="2"/>
  <c r="M193" i="2"/>
  <c r="M196" i="2"/>
  <c r="M199" i="2"/>
  <c r="M201" i="2"/>
  <c r="M204" i="2"/>
  <c r="M208" i="2"/>
  <c r="M210" i="2"/>
  <c r="N163" i="2"/>
  <c r="N166" i="2"/>
  <c r="N168" i="2"/>
  <c r="N172" i="2"/>
  <c r="N174" i="2"/>
  <c r="N180" i="2"/>
  <c r="N184" i="2"/>
  <c r="N186" i="2"/>
  <c r="N190" i="2"/>
  <c r="N191" i="2"/>
  <c r="N194" i="2"/>
  <c r="N197" i="2"/>
  <c r="N200" i="2"/>
  <c r="N202" i="2"/>
  <c r="N203" i="2"/>
  <c r="N206" i="2"/>
  <c r="N207" i="2"/>
  <c r="N209" i="2"/>
  <c r="N211" i="2"/>
  <c r="K163" i="2"/>
  <c r="K172" i="2"/>
  <c r="K180" i="2"/>
  <c r="K191" i="2"/>
  <c r="K197" i="2"/>
  <c r="K202" i="2"/>
  <c r="K206" i="2"/>
  <c r="K209" i="2"/>
  <c r="L101" i="2"/>
  <c r="L106" i="2"/>
  <c r="L113" i="2"/>
  <c r="L124" i="2"/>
  <c r="L128" i="2"/>
  <c r="L132" i="2"/>
  <c r="L138" i="2"/>
  <c r="L142" i="2"/>
  <c r="L146" i="2"/>
  <c r="L152" i="2"/>
  <c r="L156" i="2"/>
  <c r="I97" i="2"/>
  <c r="N97" i="2" s="1"/>
  <c r="I96" i="2"/>
  <c r="I67" i="2"/>
  <c r="M67" i="2" s="1"/>
  <c r="I68" i="2"/>
  <c r="M68" i="2" s="1"/>
  <c r="I69" i="2"/>
  <c r="L69" i="2" s="1"/>
  <c r="I70" i="2"/>
  <c r="M70" i="2" s="1"/>
  <c r="I71" i="2"/>
  <c r="K71" i="2" s="1"/>
  <c r="I72" i="2"/>
  <c r="M72" i="2" s="1"/>
  <c r="I73" i="2"/>
  <c r="N73" i="2" s="1"/>
  <c r="I74" i="2"/>
  <c r="M74" i="2" s="1"/>
  <c r="I75" i="2"/>
  <c r="M75" i="2" s="1"/>
  <c r="I76" i="2"/>
  <c r="M76" i="2" s="1"/>
  <c r="I77" i="2"/>
  <c r="N77" i="2" s="1"/>
  <c r="I78" i="2"/>
  <c r="M78" i="2" s="1"/>
  <c r="I79" i="2"/>
  <c r="M79" i="2" s="1"/>
  <c r="I80" i="2"/>
  <c r="M80" i="2" s="1"/>
  <c r="I81" i="2"/>
  <c r="K81" i="2" s="1"/>
  <c r="I82" i="2"/>
  <c r="M82" i="2" s="1"/>
  <c r="I83" i="2"/>
  <c r="M83" i="2" s="1"/>
  <c r="I85" i="2"/>
  <c r="N85" i="2" s="1"/>
  <c r="I86" i="2"/>
  <c r="M86" i="2" s="1"/>
  <c r="I87" i="2"/>
  <c r="K87" i="2" s="1"/>
  <c r="I88" i="2"/>
  <c r="M88" i="2" s="1"/>
  <c r="I89" i="2"/>
  <c r="M89" i="2" s="1"/>
  <c r="I90" i="2"/>
  <c r="M90" i="2" s="1"/>
  <c r="I91" i="2"/>
  <c r="K91" i="2" s="1"/>
  <c r="I92" i="2"/>
  <c r="M92" i="2" s="1"/>
  <c r="I93" i="2"/>
  <c r="M93" i="2" s="1"/>
  <c r="I94" i="2"/>
  <c r="M94" i="2" s="1"/>
  <c r="I66" i="2"/>
  <c r="I95" i="2" l="1"/>
  <c r="N96" i="2"/>
  <c r="N68" i="2"/>
  <c r="N94" i="2"/>
  <c r="N90" i="2"/>
  <c r="N86" i="2"/>
  <c r="N82" i="2"/>
  <c r="N78" i="2"/>
  <c r="N74" i="2"/>
  <c r="N70" i="2"/>
  <c r="N66" i="2"/>
  <c r="I65" i="2"/>
  <c r="N92" i="2"/>
  <c r="N88" i="2"/>
  <c r="N80" i="2"/>
  <c r="N76" i="2"/>
  <c r="N72" i="2"/>
  <c r="M66" i="2"/>
  <c r="K93" i="2"/>
  <c r="K89" i="2"/>
  <c r="K85" i="2"/>
  <c r="K83" i="2"/>
  <c r="K79" i="2"/>
  <c r="K77" i="2"/>
  <c r="K73" i="2"/>
  <c r="K69" i="2"/>
  <c r="K67" i="2"/>
  <c r="L91" i="2"/>
  <c r="L87" i="2"/>
  <c r="L85" i="2"/>
  <c r="L81" i="2"/>
  <c r="L77" i="2"/>
  <c r="L73" i="2"/>
  <c r="L71" i="2"/>
  <c r="L67" i="2"/>
  <c r="M91" i="2"/>
  <c r="M87" i="2"/>
  <c r="M85" i="2"/>
  <c r="M81" i="2"/>
  <c r="M77" i="2"/>
  <c r="M73" i="2"/>
  <c r="M71" i="2"/>
  <c r="M69" i="2"/>
  <c r="K96" i="2"/>
  <c r="L96" i="2"/>
  <c r="M96" i="2"/>
  <c r="K66" i="2"/>
  <c r="L66" i="2"/>
  <c r="K94" i="2"/>
  <c r="K92" i="2"/>
  <c r="K90" i="2"/>
  <c r="K88" i="2"/>
  <c r="K86" i="2"/>
  <c r="K82" i="2"/>
  <c r="K80" i="2"/>
  <c r="K78" i="2"/>
  <c r="K76" i="2"/>
  <c r="K74" i="2"/>
  <c r="K72" i="2"/>
  <c r="K70" i="2"/>
  <c r="K68" i="2"/>
  <c r="L94" i="2"/>
  <c r="L92" i="2"/>
  <c r="L90" i="2"/>
  <c r="L88" i="2"/>
  <c r="L86" i="2"/>
  <c r="L82" i="2"/>
  <c r="L80" i="2"/>
  <c r="L78" i="2"/>
  <c r="L76" i="2"/>
  <c r="L74" i="2"/>
  <c r="L72" i="2"/>
  <c r="L70" i="2"/>
  <c r="L68" i="2"/>
  <c r="N93" i="2"/>
  <c r="N91" i="2"/>
  <c r="N89" i="2"/>
  <c r="N87" i="2"/>
  <c r="N83" i="2"/>
  <c r="N81" i="2"/>
  <c r="N79" i="2"/>
  <c r="N75" i="2"/>
  <c r="N71" i="2"/>
  <c r="N69" i="2"/>
  <c r="N67" i="2"/>
  <c r="K97" i="2"/>
  <c r="L97" i="2"/>
  <c r="M97" i="2"/>
  <c r="K75" i="2"/>
  <c r="L93" i="2"/>
  <c r="L89" i="2"/>
  <c r="L83" i="2"/>
  <c r="L79" i="2"/>
  <c r="L75" i="2"/>
  <c r="L14" i="2"/>
  <c r="I13" i="2"/>
  <c r="N14" i="2"/>
  <c r="I15" i="2"/>
  <c r="M15" i="2" s="1"/>
  <c r="I16" i="2"/>
  <c r="M16" i="2" s="1"/>
  <c r="I17" i="2"/>
  <c r="M17" i="2" s="1"/>
  <c r="I18" i="2"/>
  <c r="M18" i="2" s="1"/>
  <c r="I19" i="2"/>
  <c r="M19" i="2" s="1"/>
  <c r="I20" i="2"/>
  <c r="M20" i="2" s="1"/>
  <c r="I21" i="2"/>
  <c r="M21" i="2" s="1"/>
  <c r="I22" i="2"/>
  <c r="M22" i="2" s="1"/>
  <c r="I23" i="2"/>
  <c r="N23" i="2" s="1"/>
  <c r="I24" i="2"/>
  <c r="M24" i="2" s="1"/>
  <c r="I25" i="2"/>
  <c r="M25" i="2" s="1"/>
  <c r="I26" i="2"/>
  <c r="M26" i="2" s="1"/>
  <c r="I27" i="2"/>
  <c r="M27" i="2" s="1"/>
  <c r="I28" i="2"/>
  <c r="M28" i="2" s="1"/>
  <c r="I29" i="2"/>
  <c r="M29" i="2" s="1"/>
  <c r="I30" i="2"/>
  <c r="M30" i="2" s="1"/>
  <c r="I31" i="2"/>
  <c r="M31" i="2" s="1"/>
  <c r="I32" i="2"/>
  <c r="M32" i="2" s="1"/>
  <c r="I33" i="2"/>
  <c r="M33" i="2" s="1"/>
  <c r="I34" i="2"/>
  <c r="M34" i="2" s="1"/>
  <c r="I35" i="2"/>
  <c r="M35" i="2" s="1"/>
  <c r="I36" i="2"/>
  <c r="N36" i="2" s="1"/>
  <c r="I37" i="2"/>
  <c r="M37" i="2" s="1"/>
  <c r="I38" i="2"/>
  <c r="N38" i="2" s="1"/>
  <c r="I39" i="2"/>
  <c r="M39" i="2" s="1"/>
  <c r="I40" i="2"/>
  <c r="N40" i="2" s="1"/>
  <c r="I41" i="2"/>
  <c r="N41" i="2" s="1"/>
  <c r="I42" i="2"/>
  <c r="N42" i="2" s="1"/>
  <c r="I43" i="2"/>
  <c r="M43" i="2" s="1"/>
  <c r="I44" i="2"/>
  <c r="N44" i="2" s="1"/>
  <c r="I45" i="2"/>
  <c r="N45" i="2" s="1"/>
  <c r="I46" i="2"/>
  <c r="N46" i="2" s="1"/>
  <c r="I47" i="2"/>
  <c r="M47" i="2" s="1"/>
  <c r="I48" i="2"/>
  <c r="N48" i="2" s="1"/>
  <c r="I49" i="2"/>
  <c r="K49" i="2" s="1"/>
  <c r="I50" i="2"/>
  <c r="N50" i="2" s="1"/>
  <c r="I51" i="2"/>
  <c r="M51" i="2" s="1"/>
  <c r="I52" i="2"/>
  <c r="N52" i="2" s="1"/>
  <c r="I53" i="2"/>
  <c r="K53" i="2" s="1"/>
  <c r="I54" i="2"/>
  <c r="N54" i="2" s="1"/>
  <c r="I55" i="2"/>
  <c r="N55" i="2" s="1"/>
  <c r="I56" i="2"/>
  <c r="N56" i="2" s="1"/>
  <c r="I57" i="2"/>
  <c r="K57" i="2" s="1"/>
  <c r="I12" i="2"/>
  <c r="N12" i="2" s="1"/>
  <c r="L38" i="2" l="1"/>
  <c r="L54" i="2"/>
  <c r="M13" i="2"/>
  <c r="I11" i="2"/>
  <c r="I8" i="2" s="1"/>
  <c r="I716" i="2" s="1"/>
  <c r="L46" i="2"/>
  <c r="L30" i="2"/>
  <c r="N24" i="2"/>
  <c r="L50" i="2"/>
  <c r="L42" i="2"/>
  <c r="L34" i="2"/>
  <c r="L22" i="2"/>
  <c r="N32" i="2"/>
  <c r="N28" i="2"/>
  <c r="L26" i="2"/>
  <c r="N20" i="2"/>
  <c r="L18" i="2"/>
  <c r="N16" i="2"/>
  <c r="M12" i="2"/>
  <c r="L12" i="2"/>
  <c r="L56" i="2"/>
  <c r="L52" i="2"/>
  <c r="L48" i="2"/>
  <c r="L44" i="2"/>
  <c r="L40" i="2"/>
  <c r="L36" i="2"/>
  <c r="L32" i="2"/>
  <c r="L28" i="2"/>
  <c r="L24" i="2"/>
  <c r="L20" i="2"/>
  <c r="L16" i="2"/>
  <c r="N34" i="2"/>
  <c r="N30" i="2"/>
  <c r="N26" i="2"/>
  <c r="N22" i="2"/>
  <c r="N18" i="2"/>
  <c r="K55" i="2"/>
  <c r="K51" i="2"/>
  <c r="K47" i="2"/>
  <c r="K45" i="2"/>
  <c r="K41" i="2"/>
  <c r="K37" i="2"/>
  <c r="K35" i="2"/>
  <c r="K31" i="2"/>
  <c r="K27" i="2"/>
  <c r="K23" i="2"/>
  <c r="K21" i="2"/>
  <c r="K17" i="2"/>
  <c r="K13" i="2"/>
  <c r="M55" i="2"/>
  <c r="M53" i="2"/>
  <c r="M49" i="2"/>
  <c r="M45" i="2"/>
  <c r="M41" i="2"/>
  <c r="M23" i="2"/>
  <c r="K12" i="2"/>
  <c r="K56" i="2"/>
  <c r="K54" i="2"/>
  <c r="K52" i="2"/>
  <c r="K50" i="2"/>
  <c r="K48" i="2"/>
  <c r="K46" i="2"/>
  <c r="K44" i="2"/>
  <c r="K42" i="2"/>
  <c r="K40" i="2"/>
  <c r="K38" i="2"/>
  <c r="K36" i="2"/>
  <c r="K34" i="2"/>
  <c r="K32" i="2"/>
  <c r="K30" i="2"/>
  <c r="K28" i="2"/>
  <c r="K26" i="2"/>
  <c r="K24" i="2"/>
  <c r="K22" i="2"/>
  <c r="K20" i="2"/>
  <c r="K18" i="2"/>
  <c r="K16" i="2"/>
  <c r="K14" i="2"/>
  <c r="L57" i="2"/>
  <c r="L55" i="2"/>
  <c r="L53" i="2"/>
  <c r="L51" i="2"/>
  <c r="L49" i="2"/>
  <c r="L47" i="2"/>
  <c r="L45" i="2"/>
  <c r="L43" i="2"/>
  <c r="L41" i="2"/>
  <c r="L39" i="2"/>
  <c r="L37" i="2"/>
  <c r="L35" i="2"/>
  <c r="L33" i="2"/>
  <c r="L31" i="2"/>
  <c r="L29" i="2"/>
  <c r="L27" i="2"/>
  <c r="L25" i="2"/>
  <c r="L23" i="2"/>
  <c r="L21" i="2"/>
  <c r="L19" i="2"/>
  <c r="L17" i="2"/>
  <c r="L15" i="2"/>
  <c r="L13" i="2"/>
  <c r="M56" i="2"/>
  <c r="M54" i="2"/>
  <c r="M52" i="2"/>
  <c r="M50" i="2"/>
  <c r="M48" i="2"/>
  <c r="M46" i="2"/>
  <c r="M44" i="2"/>
  <c r="M42" i="2"/>
  <c r="M40" i="2"/>
  <c r="M38" i="2"/>
  <c r="M36" i="2"/>
  <c r="M14" i="2"/>
  <c r="N57" i="2"/>
  <c r="N53" i="2"/>
  <c r="N51" i="2"/>
  <c r="N49" i="2"/>
  <c r="N47" i="2"/>
  <c r="N43" i="2"/>
  <c r="N39" i="2"/>
  <c r="N37" i="2"/>
  <c r="N35" i="2"/>
  <c r="N33" i="2"/>
  <c r="N31" i="2"/>
  <c r="N29" i="2"/>
  <c r="N27" i="2"/>
  <c r="N25" i="2"/>
  <c r="N21" i="2"/>
  <c r="N19" i="2"/>
  <c r="N17" i="2"/>
  <c r="N15" i="2"/>
  <c r="N13" i="2"/>
  <c r="K43" i="2"/>
  <c r="K39" i="2"/>
  <c r="K33" i="2"/>
  <c r="K29" i="2"/>
  <c r="K25" i="2"/>
  <c r="K19" i="2"/>
  <c r="K15" i="2"/>
  <c r="M57" i="2"/>
  <c r="N9" i="2" l="1"/>
  <c r="M9" i="2"/>
  <c r="L9" i="2"/>
  <c r="K9" i="2"/>
</calcChain>
</file>

<file path=xl/comments1.xml><?xml version="1.0" encoding="utf-8"?>
<comments xmlns="http://schemas.openxmlformats.org/spreadsheetml/2006/main">
  <authors>
    <author>jonathan</author>
  </authors>
  <commentList>
    <comment ref="Q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8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9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8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19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6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7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8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29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1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6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7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8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39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5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6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7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7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7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8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9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9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49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2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6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8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8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8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9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9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9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59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1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2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3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4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5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6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8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7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8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69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0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2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4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5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6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7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09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11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  <comment ref="Q713" authorId="0" shapeId="0">
      <text>
        <r>
          <rPr>
            <b/>
            <sz val="9"/>
            <color indexed="81"/>
            <rFont val="Tahoma"/>
            <family val="2"/>
          </rPr>
          <t xml:space="preserve">Propósito: </t>
        </r>
        <r>
          <rPr>
            <sz val="9"/>
            <color indexed="81"/>
            <rFont val="Tahoma"/>
            <family val="2"/>
          </rPr>
          <t xml:space="preserve">
El objetivo es justificar con mayor detalle el ejercicio de los recursos presupuestados, en relación con las adquisiciones realizadas y el cumplimiento de los objetivos y metas establecidos en las Matrices de Indicadores para Resultados de los programas presupuestales, facilitando a los entes públicos la evaluación de la eficiencia de sus operaciones y haciendo más transparente el ejercicio del resurso.</t>
        </r>
      </text>
    </comment>
  </commentList>
</comments>
</file>

<file path=xl/sharedStrings.xml><?xml version="1.0" encoding="utf-8"?>
<sst xmlns="http://schemas.openxmlformats.org/spreadsheetml/2006/main" count="3546" uniqueCount="531">
  <si>
    <t>GOBIERNO DEL ESTADO DE SONORA</t>
  </si>
  <si>
    <t>N°</t>
  </si>
  <si>
    <t>Partida presupuestal</t>
  </si>
  <si>
    <t xml:space="preserve">Descripción y especificaciones del bien o servicio </t>
  </si>
  <si>
    <t>Cantidad</t>
  </si>
  <si>
    <t>Unidad de medida</t>
  </si>
  <si>
    <t>Total</t>
  </si>
  <si>
    <t>Lugar de Aplicación</t>
  </si>
  <si>
    <t>Programa calendarizado</t>
  </si>
  <si>
    <t>Tipo de Adjudicación</t>
  </si>
  <si>
    <t>Justificación</t>
  </si>
  <si>
    <t>Programa</t>
  </si>
  <si>
    <t>Subprograma</t>
  </si>
  <si>
    <t>Fecha en que se requiere</t>
  </si>
  <si>
    <t>Trim. I</t>
  </si>
  <si>
    <t>Trim. II</t>
  </si>
  <si>
    <t>Trim. III</t>
  </si>
  <si>
    <t>Trim. IV</t>
  </si>
  <si>
    <t>Directa</t>
  </si>
  <si>
    <t xml:space="preserve">Licitación </t>
  </si>
  <si>
    <t>MATERIALES, UTILES Y EQUIPOS MENORES DE OFICINA</t>
  </si>
  <si>
    <t>ü</t>
  </si>
  <si>
    <t>Sugerencia:</t>
  </si>
  <si>
    <t>REFACCIONES Y ACCESORIOS MENORES DE EQUIPO DE TRANSPORTE</t>
  </si>
  <si>
    <t>ARRENDAMIENTO DE EQUIPO DE TRANSPORTE</t>
  </si>
  <si>
    <t>lapiz mirado #2 hemaxonal amarillo berol</t>
  </si>
  <si>
    <t>lapiz adhesivo 36gr top</t>
  </si>
  <si>
    <t>carpeta de vinil samsill de 2' c/blanco</t>
  </si>
  <si>
    <t>carpeta vinil 3" blanca kyma</t>
  </si>
  <si>
    <t>carpeta vinil 4" blanca essentials avery</t>
  </si>
  <si>
    <t>carpeta vinil 1" blanca cardinal</t>
  </si>
  <si>
    <t>carpeta vinil 1.5 plg blanca kyma</t>
  </si>
  <si>
    <t>caja c/100 clip std #1 baco</t>
  </si>
  <si>
    <t xml:space="preserve"> borrador para pizarron</t>
  </si>
  <si>
    <t xml:space="preserve">Bolígrafo, 1.0 mm cristal mediano azul y negro </t>
  </si>
  <si>
    <t xml:space="preserve">Cinta transp </t>
  </si>
  <si>
    <t>cajas de colores</t>
  </si>
  <si>
    <t>bote de pegamento</t>
  </si>
  <si>
    <t>cinta adhesiva 24x65 205 TUK</t>
  </si>
  <si>
    <t>cinta aislante azul 18mm x 33 mts tuk mod 330</t>
  </si>
  <si>
    <t>corrector paper-mate pluma 7ml berol</t>
  </si>
  <si>
    <t>regla 30cm barrilito</t>
  </si>
  <si>
    <t>Cordon para gafete</t>
  </si>
  <si>
    <t>engrapadora metalica tira compelta emt 10 mae</t>
  </si>
  <si>
    <t>folder  oficio verde oxford</t>
  </si>
  <si>
    <t>marcatexto amarillo bacoflash</t>
  </si>
  <si>
    <t>hp950kl a tinta hp 950xl negra</t>
  </si>
  <si>
    <t xml:space="preserve"> hp951xl a tinta hp 951xl color amarillo</t>
  </si>
  <si>
    <t>hp951xl a tinta hp 951xl color cian</t>
  </si>
  <si>
    <t>hp951xl a tinta hp 95ixl color magenta</t>
  </si>
  <si>
    <t>toner generico cf410A COLOR</t>
  </si>
  <si>
    <t>Nota adhesiva cubo neon 5 colores 3x3 400h MAE</t>
  </si>
  <si>
    <t>ligas hule #18 aguila 100gr.</t>
  </si>
  <si>
    <t xml:space="preserve">marcador expo </t>
  </si>
  <si>
    <t>disco dvd con sobre</t>
  </si>
  <si>
    <t>grapa standad bostitch</t>
  </si>
  <si>
    <t>Papel bond xerox  T/C C/500</t>
  </si>
  <si>
    <t>servicio de impresión doble carta couche</t>
  </si>
  <si>
    <t>papel couche doble carta delgado</t>
  </si>
  <si>
    <t>rollo de cinta celofan janel 600 18x33</t>
  </si>
  <si>
    <t>regla metalica de 30 cm maped</t>
  </si>
  <si>
    <t>opalina cartulina</t>
  </si>
  <si>
    <t>papel rotafolio</t>
  </si>
  <si>
    <t>pilas alcalinas tipo AAA 1-5v</t>
  </si>
  <si>
    <t>servicio de engargolado espiral</t>
  </si>
  <si>
    <t>Sello</t>
  </si>
  <si>
    <t>palitos d/madera barrilito cilin. Pm006</t>
  </si>
  <si>
    <t>Sobre manila carta cansa</t>
  </si>
  <si>
    <t>Tapete PC economico de gel pc-041078</t>
  </si>
  <si>
    <t>Recibos tamaño 1/3 carta impresión a una tinta en papel sensitivo en original y dos copias y foliados</t>
  </si>
  <si>
    <t>cubo memo tip 3"x3" t/bandera 250hj janel</t>
  </si>
  <si>
    <t>PZA</t>
  </si>
  <si>
    <t>CAJA</t>
  </si>
  <si>
    <t>PQTE</t>
  </si>
  <si>
    <t>Piegos</t>
  </si>
  <si>
    <t>SERV</t>
  </si>
  <si>
    <t>Finanzas</t>
  </si>
  <si>
    <t>E404E10</t>
  </si>
  <si>
    <t>21201</t>
  </si>
  <si>
    <t>MATERIALES Y UTILES DE IMPRESIÓN Y PRODUCCION</t>
  </si>
  <si>
    <t>hojas membretadas tamaño carta impresión a color</t>
  </si>
  <si>
    <t>tarjetas de presentacion</t>
  </si>
  <si>
    <t>impresión lona banner de 2.44 x 4.88</t>
  </si>
  <si>
    <t>banderines de .55x1</t>
  </si>
  <si>
    <t>Paquete promocional material papaleria, incluye: carpetas, plumas con logo</t>
  </si>
  <si>
    <t>IMPRESIÓN DE ROTULOS PARA AUTOMOVILES OFICIALES UTG</t>
  </si>
  <si>
    <t>21601</t>
  </si>
  <si>
    <t>MATERIAL DE LIMPIEZA</t>
  </si>
  <si>
    <t>Cloro</t>
  </si>
  <si>
    <t>Sarricida</t>
  </si>
  <si>
    <t>mop de 90</t>
  </si>
  <si>
    <t>galon aceite para mop</t>
  </si>
  <si>
    <t>tratamop galon c/5 lts</t>
  </si>
  <si>
    <t>papel higienico</t>
  </si>
  <si>
    <t xml:space="preserve">Fabuloso aroma </t>
  </si>
  <si>
    <t>cepillo p/baño con base</t>
  </si>
  <si>
    <t>tapete para baño con pastilla</t>
  </si>
  <si>
    <t>atomizador completo</t>
  </si>
  <si>
    <t>escoba</t>
  </si>
  <si>
    <t>escoba piso laminado</t>
  </si>
  <si>
    <t>detergente</t>
  </si>
  <si>
    <t xml:space="preserve"> trapeador jumbo</t>
  </si>
  <si>
    <t>trapos multiusos 30 pzs pack</t>
  </si>
  <si>
    <t>rollo de bolsas chicas</t>
  </si>
  <si>
    <t>rollo de bolsas grandes</t>
  </si>
  <si>
    <t xml:space="preserve">Basurero   </t>
  </si>
  <si>
    <t>dispensador de toalla para manos</t>
  </si>
  <si>
    <t>toalla para manos</t>
  </si>
  <si>
    <t>shampo para manos</t>
  </si>
  <si>
    <t>Pinol</t>
  </si>
  <si>
    <t>microfibra</t>
  </si>
  <si>
    <t>limpiador manzana canela</t>
  </si>
  <si>
    <t>recogedor</t>
  </si>
  <si>
    <t>limpiavidrios</t>
  </si>
  <si>
    <t>insecticida</t>
  </si>
  <si>
    <t>guante de latex</t>
  </si>
  <si>
    <t>wd-40 ac</t>
  </si>
  <si>
    <t>LTS</t>
  </si>
  <si>
    <t>GAL</t>
  </si>
  <si>
    <t xml:space="preserve">PZA </t>
  </si>
  <si>
    <t>PZ</t>
  </si>
  <si>
    <t>KG</t>
  </si>
  <si>
    <t>22106</t>
  </si>
  <si>
    <t>ADQUISICION DE AGUA POTABLE</t>
  </si>
  <si>
    <t>viaje de agua en pipa de 1000 litros</t>
  </si>
  <si>
    <t>garrafon liquido de 19 lts.</t>
  </si>
  <si>
    <t>VIAJE</t>
  </si>
  <si>
    <t>24101</t>
  </si>
  <si>
    <t>PRODUCTOS MINERALES NO METALICOS</t>
  </si>
  <si>
    <t>DESERT CADIR 20X30</t>
  </si>
  <si>
    <t>24501</t>
  </si>
  <si>
    <t>VIDRIO Y PRODUCTOS DE VIDRIO</t>
  </si>
  <si>
    <t>ESPEJO DE 39 X 240</t>
  </si>
  <si>
    <t>24601</t>
  </si>
  <si>
    <t>MATERIAL ELECTRICO Y ELECTRONICO</t>
  </si>
  <si>
    <t>juego de herramientas 42 pzas. Set-42</t>
  </si>
  <si>
    <t>llave control 1/2"</t>
  </si>
  <si>
    <t>interruptor termico squard 1 x 40</t>
  </si>
  <si>
    <t>brazo plastico foset</t>
  </si>
  <si>
    <t>24701</t>
  </si>
  <si>
    <t>ARTICULOS METALICOS PARA LA CONSTRUCCION</t>
  </si>
  <si>
    <t>coladera unversal pvc 4 plg balnac/negra</t>
  </si>
  <si>
    <t>guasa plana 3/8 (120)</t>
  </si>
  <si>
    <t>tornillo metal cab hexpunta broca 1</t>
  </si>
  <si>
    <t>Pasta plastico transparente gbc carta</t>
  </si>
  <si>
    <t>tornillo c/hex 3/8 x 2</t>
  </si>
  <si>
    <t>tuerca hexagonal 3/8</t>
  </si>
  <si>
    <t>pza tubo cpvc-cts flowguard gold 1/2x1</t>
  </si>
  <si>
    <t>24801</t>
  </si>
  <si>
    <t>MATERIALES COMPLEMENTARIOS</t>
  </si>
  <si>
    <t xml:space="preserve"> PLAYERAS CON LOGO IMPRESAS UTG VERANO</t>
  </si>
  <si>
    <t xml:space="preserve">IMPRESIÓN DE LIBRETAS CON LOGO DE UTG </t>
  </si>
  <si>
    <t>PLUMAS Y LÁPICES IMPRESOS CON LOGO UTG</t>
  </si>
  <si>
    <t>24901</t>
  </si>
  <si>
    <t>OTROS MATERIALES Y ARTICULOS DE CONSTRUCCION Y REPARACION</t>
  </si>
  <si>
    <t>brocha la maestra de 3"</t>
  </si>
  <si>
    <t>canaleta de pvc rigido c/adhesivo 25x13m</t>
  </si>
  <si>
    <t>bolsa 100 cinchos negros 3.6x150mm</t>
  </si>
  <si>
    <t>CLAVIJA DE 30 A. REFORZADA</t>
  </si>
  <si>
    <t>cinta electrica 330 blanca 19x18</t>
  </si>
  <si>
    <t>bomba de paso 1/2 hp</t>
  </si>
  <si>
    <t>brocha byp la maestra 2</t>
  </si>
  <si>
    <t>brocha pintor profesional plastico 6"</t>
  </si>
  <si>
    <t>charola pintura</t>
  </si>
  <si>
    <t>arillo de plastico gbc 5/16</t>
  </si>
  <si>
    <t>cople 3/4" cpvc</t>
  </si>
  <si>
    <t>flotador rotoplas para tinaco</t>
  </si>
  <si>
    <t>espatula plastico roja pacif west cod afo6301b</t>
  </si>
  <si>
    <t>cable electrico #12 verde iusa</t>
  </si>
  <si>
    <t>contacto doble 110v aksi</t>
  </si>
  <si>
    <t>silicon 732 empaques uso indus. 300</t>
  </si>
  <si>
    <t>tinner cope estándar 501</t>
  </si>
  <si>
    <t>tinaco de beige roto plas 1 100 lts</t>
  </si>
  <si>
    <t>respirador para rotoplas</t>
  </si>
  <si>
    <t>tubo 3/4"cpvc c/3 mts</t>
  </si>
  <si>
    <t>valvula esfera 3/4" cpvc</t>
  </si>
  <si>
    <t>tuerca union 3/4" cpvc</t>
  </si>
  <si>
    <t>pegamento 1/4" cpvc</t>
  </si>
  <si>
    <t>valvula de llenado 3/4" rotoplas</t>
  </si>
  <si>
    <t>shop towels kimberly clark mod 1501</t>
  </si>
  <si>
    <t>pintura esmalte dg negro secado rapido</t>
  </si>
  <si>
    <t>pintura brlnte bco 19 lts 8723</t>
  </si>
  <si>
    <t>tapon 3/4" cpvc</t>
  </si>
  <si>
    <t>cubeta plastico 18 cm 7.5 capacidad 4 lts con tapa</t>
  </si>
  <si>
    <t>cubeta de plastico blanca 19 lts. c/tapa</t>
  </si>
  <si>
    <t xml:space="preserve">plafon cortega 0.16 x 0.61 </t>
  </si>
  <si>
    <t>resistol no mas clavos tubo 100 grs</t>
  </si>
  <si>
    <t>baston madera punta metalica 7/8x 1.20 mts castor c od 1904</t>
  </si>
  <si>
    <t>placa ciega cien blanco</t>
  </si>
  <si>
    <t>reduccion 3/4" a 1/2" cpvc</t>
  </si>
  <si>
    <t>multiconector con valvula para tinaco</t>
  </si>
  <si>
    <t>jalador 50 cms intercambiable castor 7104-1</t>
  </si>
  <si>
    <t>26101</t>
  </si>
  <si>
    <t>COMBUSTIBLES</t>
  </si>
  <si>
    <t xml:space="preserve">Compra de combustible </t>
  </si>
  <si>
    <t>UNIVERSIDAD TECNOLÓGICA DE GUAYMAS</t>
  </si>
  <si>
    <t>lts</t>
  </si>
  <si>
    <t xml:space="preserve">Finanzas </t>
  </si>
  <si>
    <t>29201</t>
  </si>
  <si>
    <t>REFACCIONES Y ACCESORIOS MENORES DE EDIFICIOS</t>
  </si>
  <si>
    <t>COMPRA DE ADAPTADOR, CANDADO Y CABLE</t>
  </si>
  <si>
    <t>29601</t>
  </si>
  <si>
    <t>paquete de montaje, balanceo y plomo</t>
  </si>
  <si>
    <t>montajes</t>
  </si>
  <si>
    <t>Porcentaje de decremento en el número de observaciones de auditoría al informe de cuenta pública</t>
  </si>
  <si>
    <t>31101</t>
  </si>
  <si>
    <t>ENERGIA ELECTRICA</t>
  </si>
  <si>
    <t>31701</t>
  </si>
  <si>
    <t>SERVICIO DE ACCESO A INTERNET, REDES Y PROCESAMIENTO DE INFORMACION</t>
  </si>
  <si>
    <t>PAGO INTERNET Y PAQUETE DE TELEFONIA METROCARRIER DEL MES DE NOV. 2017</t>
  </si>
  <si>
    <t>32302</t>
  </si>
  <si>
    <t>ARRENDAMIENTO DE EQUIPO Y BIENES INFORMATICOS</t>
  </si>
  <si>
    <t>servicio de copiado 10,000 c</t>
  </si>
  <si>
    <t>32501</t>
  </si>
  <si>
    <t xml:space="preserve">Renta de equipo de transporte para maquinaria </t>
  </si>
  <si>
    <t>33101</t>
  </si>
  <si>
    <t>SERVICIOS LEGALES, DE CONTABILIDAD, AUDITORIAS Y RELACIONADOS</t>
  </si>
  <si>
    <t xml:space="preserve">Asesoría profesional legal, contable y auditorías </t>
  </si>
  <si>
    <t>33201</t>
  </si>
  <si>
    <t>SERVICIOS DE DISEÑO, ARQUITECTURA, INGENIERIA Y ACTIVIDADES RELACIONADAS</t>
  </si>
  <si>
    <t>Servicio de diseño arquitectónico (proyecto ejecutivo)</t>
  </si>
  <si>
    <t>33401</t>
  </si>
  <si>
    <t>SERVICIOS DE CAPACITACION</t>
  </si>
  <si>
    <t>foros  Educativos  inscripción.</t>
  </si>
  <si>
    <t>taller de capacitación</t>
  </si>
  <si>
    <t>GUIAS ITEP</t>
  </si>
  <si>
    <t>PQT</t>
  </si>
  <si>
    <t>33701</t>
  </si>
  <si>
    <t>SERVICIOS DE PROTECCION Y SEGURIDAD</t>
  </si>
  <si>
    <t>Servicio de Video Camaras de Vigilancia y personal en el edificio de docentes de UTG</t>
  </si>
  <si>
    <t>SERVICIOS PROFESIONALES, CIENTIFICOS Y TECNICOS INTEGRALES</t>
  </si>
  <si>
    <t>34101</t>
  </si>
  <si>
    <t>SERVICIOS FINANCIEROS Y BANCARIOS</t>
  </si>
  <si>
    <t xml:space="preserve">Comisiones del banco </t>
  </si>
  <si>
    <t>34401</t>
  </si>
  <si>
    <t>SEGUROS DE RESPONSABILIDAD PATRIMONIAL Y FIANZAS</t>
  </si>
  <si>
    <t xml:space="preserve">Seguro de responsabilidad de vehículos </t>
  </si>
  <si>
    <t>34501</t>
  </si>
  <si>
    <t>SEGUROS DE BIENES PATRIMONIALES</t>
  </si>
  <si>
    <t xml:space="preserve">Pago de seguros patrimoniales de las instalaciones </t>
  </si>
  <si>
    <t>34701</t>
  </si>
  <si>
    <t>FLETES Y MANIOBRAS</t>
  </si>
  <si>
    <t xml:space="preserve">Traslado de maquinarias </t>
  </si>
  <si>
    <t>Guias servicios rotuladas</t>
  </si>
  <si>
    <t>ENTREGAS OPORTUNAS DE OCCIDENTE SA DE CV</t>
  </si>
  <si>
    <t>Servicio de Paquetería</t>
  </si>
  <si>
    <t>35101</t>
  </si>
  <si>
    <t>MANTENIMIENTO Y CONSERVACION DE INMUEBLES</t>
  </si>
  <si>
    <t>rehabilitación de maya ciclónica</t>
  </si>
  <si>
    <t>Pintura y albañileria en edificios</t>
  </si>
  <si>
    <t>Renta de retroexcavadora para limpieza desmonte acarreo retiro de escombro y afinacion de terreno</t>
  </si>
  <si>
    <t>limpieza y desasolve de fosa septica con vehiculo especial para el retiro de solidos acumulados, asi como limpieza de cañerias o tuberias de pvc de 6" de registro sanitario para el buen funcionamiento, incluye material y mano de obra</t>
  </si>
  <si>
    <t>MT2</t>
  </si>
  <si>
    <t>HRS</t>
  </si>
  <si>
    <t>35201</t>
  </si>
  <si>
    <t>MANTENIMIENTO Y CONSERVACION DE MOBILIARIO Y EQUIPO</t>
  </si>
  <si>
    <t>Mantenimiento refrigeración UTG</t>
  </si>
  <si>
    <t>extintor de pqs de 4.5 kgs recarga  6 pza extintor de c02 de 4.5 kgs recarga</t>
  </si>
  <si>
    <t>35202</t>
  </si>
  <si>
    <t>MANTENIMIENTO Y CONSERVACION DE MOBILIARIO Y EQUIPO PARA ESCUELAS, LABORATORIOS Y TALLERES</t>
  </si>
  <si>
    <t>servicio de mantenimiento y calibración de equipos de impresión 3d marca makerbot, modelos replicator 2</t>
  </si>
  <si>
    <t>servicio de mantenimiento preventivo y limpieza fisica de computudoras de escritorio y portatiles</t>
  </si>
  <si>
    <t>35301</t>
  </si>
  <si>
    <t>INSTALACIONES</t>
  </si>
  <si>
    <t>suministro e instalación de face plate de 1 ventana marca pandiut color blanco perla</t>
  </si>
  <si>
    <t>suministro e instalación de pacth panel punch down de 48 puertas categorias 6 marca pandiut montaje paa rack</t>
  </si>
  <si>
    <t>suministro e intalación de jack categoria 6 marca pandiut</t>
  </si>
  <si>
    <t>rack de 19 marca north</t>
  </si>
  <si>
    <t>organizador de cables horizontal doble, 19 in</t>
  </si>
  <si>
    <t xml:space="preserve"> cajas de sobreponer para canaleta (incluye fijación y accesorios)</t>
  </si>
  <si>
    <t>pza</t>
  </si>
  <si>
    <t>35501</t>
  </si>
  <si>
    <t>MANTENIMIENTO Y CONSERVACION DE EQUIPO DE TRANSPORTE</t>
  </si>
  <si>
    <t>tubo conduit de 1.5 conduit</t>
  </si>
  <si>
    <t>paq. Lealtad 80,100,120 (6lts)</t>
  </si>
  <si>
    <t>prot p terminal</t>
  </si>
  <si>
    <t>servicio suministro de materiales y consumibles para interconexion de sistema fotovoltaico a la red de la cfe.</t>
  </si>
  <si>
    <t>shampo limpiador parab</t>
  </si>
  <si>
    <t>Servicio Automoviles UTG</t>
  </si>
  <si>
    <t>1 mini display port to vga adapt</t>
  </si>
  <si>
    <t>sist. Multiple lim</t>
  </si>
  <si>
    <t>Índice de calidad en los informes trimestrales</t>
  </si>
  <si>
    <t>21101</t>
  </si>
  <si>
    <t xml:space="preserve">Combustible </t>
  </si>
  <si>
    <t>29101</t>
  </si>
  <si>
    <t>HERRAMIENTAS MENORES</t>
  </si>
  <si>
    <t xml:space="preserve"> candado aluminio maletero combo c/2</t>
  </si>
  <si>
    <t>locker</t>
  </si>
  <si>
    <t>manguera 30mts.</t>
  </si>
  <si>
    <t>escalera convertible alum t-11 13</t>
  </si>
  <si>
    <t>extension 2x16 naranja 15.2 M</t>
  </si>
  <si>
    <t>extension de uso rudo 3x16 naranja 7.6</t>
  </si>
  <si>
    <t>felpa 9" alta densidad 1/2" byp</t>
  </si>
  <si>
    <t>extension metalica 1.20 roja byp</t>
  </si>
  <si>
    <t>thinner osel cope estandar</t>
  </si>
  <si>
    <t>vinilica plata mate base w</t>
  </si>
  <si>
    <t>toma duplex con placa</t>
  </si>
  <si>
    <t>taquete plastico c/pija y broca 3/</t>
  </si>
  <si>
    <t>mensula veker 8x10 blanca</t>
  </si>
  <si>
    <t xml:space="preserve">kit de seguridad </t>
  </si>
  <si>
    <t>pqte</t>
  </si>
  <si>
    <t>29401</t>
  </si>
  <si>
    <t>REFACCIONES Y ACCESORIOS MENORES DE EQUIPO DE COMPUTO Y TECNOLOGIAS DE LA INFORMACION</t>
  </si>
  <si>
    <t>aire comprimido silimex 660 ml</t>
  </si>
  <si>
    <t>convertidor sata/ide</t>
  </si>
  <si>
    <t>disco duro de 2tb purple wd20pur2</t>
  </si>
  <si>
    <t xml:space="preserve">servicio de balanceo para maquinaria </t>
  </si>
  <si>
    <t>serv</t>
  </si>
  <si>
    <t xml:space="preserve">Energía electríca </t>
  </si>
  <si>
    <t>33102</t>
  </si>
  <si>
    <t>ASESORIAS ASOCIADAS A CONVENIOS, TRATADOS ACUERDOS</t>
  </si>
  <si>
    <t xml:space="preserve">Asesoría para acuerdo </t>
  </si>
  <si>
    <t xml:space="preserve">Seguros para vehículos </t>
  </si>
  <si>
    <t>35701</t>
  </si>
  <si>
    <t>MANTENIMIENTO Y CONSERVACION DE MAQUINARIA Y EQUIPO</t>
  </si>
  <si>
    <t>reparacion de motor de turbina de difusor en el aula 5, incluye localizacion de falla, desmontage, reparacion y vuelto a montar, mano de obra, herramienta y todo lo necesario para su correcto funcionamiento.</t>
  </si>
  <si>
    <t>35801</t>
  </si>
  <si>
    <t>SERVICIOS DE LIMPIEZA Y MANEJO DE DESECHOS</t>
  </si>
  <si>
    <t xml:space="preserve">Servicio de limpieza </t>
  </si>
  <si>
    <t>recolección de basura</t>
  </si>
  <si>
    <t>37101</t>
  </si>
  <si>
    <t>PASAJES AEREOS</t>
  </si>
  <si>
    <t xml:space="preserve">Compra y expedición de boleto de avión </t>
  </si>
  <si>
    <t>37501</t>
  </si>
  <si>
    <t>VIATICOS EN EL PAIS</t>
  </si>
  <si>
    <t xml:space="preserve">VIÁTICOS EN EL PAÍS </t>
  </si>
  <si>
    <t>37502</t>
  </si>
  <si>
    <t>GASTOS DE CAMINO</t>
  </si>
  <si>
    <t xml:space="preserve">VIATICOS </t>
  </si>
  <si>
    <t>37601</t>
  </si>
  <si>
    <t>VIATICOS EN EL EXTRANJERO</t>
  </si>
  <si>
    <t xml:space="preserve">VIÁTICOS EN EL EXTRANJERO </t>
  </si>
  <si>
    <t>37801</t>
  </si>
  <si>
    <t>SERVICIOS INTEGRALES DE TRASLADO Y VIATICOS</t>
  </si>
  <si>
    <t>SERVICIOS INTEGRALES DE TRASLADO Y VIÁTICOS</t>
  </si>
  <si>
    <t>39201</t>
  </si>
  <si>
    <t>IMPUESTOS Y DERECHOS</t>
  </si>
  <si>
    <t>SECRETARIA DE HACIENDA DEL GOBIERNO DEL ESTADO DE SONORA revalidación de placas</t>
  </si>
  <si>
    <t>Porcentaje de cumplimiento de las obligaciones de transparencia de los sujetos obligados</t>
  </si>
  <si>
    <t xml:space="preserve">Gastos de camino </t>
  </si>
  <si>
    <t>Validación de contratos celebrados</t>
  </si>
  <si>
    <t>SERVICIOS DE CONSULTORIAS</t>
  </si>
  <si>
    <t xml:space="preserve">Consultorías para manejo de casos </t>
  </si>
  <si>
    <t>CONGRESOS Y CONVENCIONES</t>
  </si>
  <si>
    <t xml:space="preserve">Inscripciones a congresos y convenciones </t>
  </si>
  <si>
    <t>Porcentaje de personal capacitado</t>
  </si>
  <si>
    <t xml:space="preserve">Gastos de camino  </t>
  </si>
  <si>
    <t xml:space="preserve">Montaje de equipos para eventos especiales </t>
  </si>
  <si>
    <t>33501</t>
  </si>
  <si>
    <t>ESTUDIOS E INVESTIGACIONES</t>
  </si>
  <si>
    <t xml:space="preserve">Estudio técnico de investigación de factibilidad </t>
  </si>
  <si>
    <t>33603</t>
  </si>
  <si>
    <t>IMPRESIONES Y PUBLICACIONES OFICIALES</t>
  </si>
  <si>
    <t>21701</t>
  </si>
  <si>
    <t>MATERIALES EDUCATIVOS</t>
  </si>
  <si>
    <t>camisas de dacache bordados</t>
  </si>
  <si>
    <t>uniforme de futbol</t>
  </si>
  <si>
    <t>Uniforme de voly bol</t>
  </si>
  <si>
    <t>Uniforme de basquetbol</t>
  </si>
  <si>
    <t>Uniforme de beisbol adulto</t>
  </si>
  <si>
    <t>JGO</t>
  </si>
  <si>
    <t>32701</t>
  </si>
  <si>
    <t>PATENTES, REGALIAS Y OTROS</t>
  </si>
  <si>
    <t xml:space="preserve">SERVICIO MANTENIMIENTO, SEGUIMIENTO, SOPORTE Y ASESORIA ASESORIA AL SISTEMA DE GESTION ESCOLAR Y ADMON. DE LA UTG </t>
  </si>
  <si>
    <t xml:space="preserve">Estudio de investigación de factibilidad </t>
  </si>
  <si>
    <t>38301</t>
  </si>
  <si>
    <t>LIGA MUNICIPAL DE BASQUET BALL</t>
  </si>
  <si>
    <t>LIGAMUNICIPAL DE VOLIBOL</t>
  </si>
  <si>
    <t>LIGA MUNICIPAL DE BEISBOL</t>
  </si>
  <si>
    <t>aportación para el encuentro nacional y deportivo y cultural de univesidades tecnologicas *Morelia 2017*</t>
  </si>
  <si>
    <t>Pago de arbitraje</t>
  </si>
  <si>
    <t>Trofeos</t>
  </si>
  <si>
    <t>PESOS</t>
  </si>
  <si>
    <t xml:space="preserve">Impresión de documentos oficiales para su publicación </t>
  </si>
  <si>
    <t>reconocimientos</t>
  </si>
  <si>
    <t>GASTOS POR SERVICIOS DE TRASLADO DE PERSONAS</t>
  </si>
  <si>
    <t xml:space="preserve">Asesoría profesional </t>
  </si>
  <si>
    <t>Actividades de fomento al desarrollo humano</t>
  </si>
  <si>
    <t xml:space="preserve">Impresión de invitaciones </t>
  </si>
  <si>
    <t xml:space="preserve">publicaciones en medios oficiales </t>
  </si>
  <si>
    <t xml:space="preserve">VIATICOS dentro del país </t>
  </si>
  <si>
    <t>Mantenimiento preventivo a los equipos de cómputo</t>
  </si>
  <si>
    <t>33301</t>
  </si>
  <si>
    <t>SERVICIOS DE INFORMATICA</t>
  </si>
  <si>
    <t>ACTUALIZACION Y SOPORTE CON EL SISTEMA DE CONTPAQUI NOMINAS</t>
  </si>
  <si>
    <t>35302</t>
  </si>
  <si>
    <t>MANTENIMIENTO Y CONSERVACION DE BIENES INFORMATICOS</t>
  </si>
  <si>
    <t xml:space="preserve">Mantenimiento de bienes informáticos </t>
  </si>
  <si>
    <t>software</t>
  </si>
  <si>
    <t xml:space="preserve">Transparencia </t>
  </si>
  <si>
    <t xml:space="preserve">Jurídico </t>
  </si>
  <si>
    <t xml:space="preserve">Planeación </t>
  </si>
  <si>
    <t xml:space="preserve">Académica </t>
  </si>
  <si>
    <t xml:space="preserve">Vinculación </t>
  </si>
  <si>
    <t xml:space="preserve">Rectoría </t>
  </si>
  <si>
    <t xml:space="preserve">Sistemas </t>
  </si>
  <si>
    <r>
      <rPr>
        <b/>
        <sz val="10"/>
        <rFont val="Calibri"/>
        <family val="2"/>
        <scheme val="minor"/>
      </rPr>
      <t>Componente 4</t>
    </r>
    <r>
      <rPr>
        <sz val="10"/>
        <rFont val="Calibri"/>
        <family val="2"/>
        <scheme val="minor"/>
      </rPr>
      <t xml:space="preserve"> (Cumplimiento a las obligaciones de transparencia ) </t>
    </r>
    <r>
      <rPr>
        <b/>
        <sz val="10"/>
        <rFont val="Calibri"/>
        <family val="2"/>
        <scheme val="minor"/>
      </rPr>
      <t xml:space="preserve"> A2 C4</t>
    </r>
    <r>
      <rPr>
        <sz val="10"/>
        <rFont val="Calibri"/>
        <family val="2"/>
        <scheme val="minor"/>
      </rPr>
      <t xml:space="preserve"> (Porcentaje de cumplimiento de las obligaciones de trasnparencia)</t>
    </r>
  </si>
  <si>
    <r>
      <rPr>
        <b/>
        <sz val="10"/>
        <rFont val="Calibri"/>
        <family val="2"/>
        <scheme val="minor"/>
      </rPr>
      <t>Componente 4</t>
    </r>
    <r>
      <rPr>
        <sz val="10"/>
        <rFont val="Calibri"/>
        <family val="2"/>
        <scheme val="minor"/>
      </rPr>
      <t xml:space="preserve"> (Cumplimiento de las obligaciones jurídicas) </t>
    </r>
    <r>
      <rPr>
        <b/>
        <sz val="10"/>
        <rFont val="Calibri"/>
        <family val="2"/>
        <scheme val="minor"/>
      </rPr>
      <t xml:space="preserve"> A5 C4</t>
    </r>
    <r>
      <rPr>
        <sz val="10"/>
        <rFont val="Calibri"/>
        <family val="2"/>
        <scheme val="minor"/>
      </rPr>
      <t xml:space="preserve"> (Validación de contratos celebrados)</t>
    </r>
  </si>
  <si>
    <t xml:space="preserve">SERVICIOS PERSONALES </t>
  </si>
  <si>
    <t xml:space="preserve">Servicios Personales </t>
  </si>
  <si>
    <t xml:space="preserve">Agua embotellada </t>
  </si>
  <si>
    <t>CHAMARRAS CON LOGO BORDADO</t>
  </si>
  <si>
    <t xml:space="preserve">cable para conexiones eléctricas </t>
  </si>
  <si>
    <t>MTS</t>
  </si>
  <si>
    <t>Kit de reparación de computadoras</t>
  </si>
  <si>
    <t xml:space="preserve">Kit de desarmadores </t>
  </si>
  <si>
    <t xml:space="preserve">Diademas </t>
  </si>
  <si>
    <t xml:space="preserve">Microfonos </t>
  </si>
  <si>
    <t>USB</t>
  </si>
  <si>
    <t xml:space="preserve">Servicio de lavado de autos </t>
  </si>
  <si>
    <t xml:space="preserve">Refacciones para vehículos </t>
  </si>
  <si>
    <t xml:space="preserve">suministro e instalación de face plate </t>
  </si>
  <si>
    <t>servicio de afinación (frontier) unidad utg</t>
  </si>
  <si>
    <t>10000</t>
  </si>
  <si>
    <t>SERVICIOS PERSONALES</t>
  </si>
  <si>
    <t xml:space="preserve">Servicios Personales  </t>
  </si>
  <si>
    <t>Gastos de camino</t>
  </si>
  <si>
    <t xml:space="preserve">Porcentaje de PE con evaluación y/o acreditación </t>
  </si>
  <si>
    <t>Guías Itep</t>
  </si>
  <si>
    <t xml:space="preserve">Servicio de vigilancia </t>
  </si>
  <si>
    <t xml:space="preserve">SERVICIOS PROFECIONALES, CIENTÍFICOS Y TÉCNICOS INTEGRALES </t>
  </si>
  <si>
    <t xml:space="preserve">Servicio de instlacines técnicas y digitales </t>
  </si>
  <si>
    <t xml:space="preserve">SERVICIO DE DISEÑO, ARQUITECTURA, INGENIERÍA Y ACTIVIDADES RELACIONADAS </t>
  </si>
  <si>
    <t>Elaboración de proyecto ejecutivo</t>
  </si>
  <si>
    <t xml:space="preserve">Certificaciones en estándares de competencia laboral </t>
  </si>
  <si>
    <t>44105</t>
  </si>
  <si>
    <t xml:space="preserve">Renta de vehículos para traslado </t>
  </si>
  <si>
    <t>44203</t>
  </si>
  <si>
    <t>BECAS DE EDUCACION MEDIA Y SUPERIOR</t>
  </si>
  <si>
    <t>Becas de Educación Superior</t>
  </si>
  <si>
    <t>Capacitación docente</t>
  </si>
  <si>
    <t>Académica</t>
  </si>
  <si>
    <t xml:space="preserve">tintas para impresora </t>
  </si>
  <si>
    <t>consumibles impresora 3D</t>
  </si>
  <si>
    <t>Refacciones impresora 3D</t>
  </si>
  <si>
    <t>33901</t>
  </si>
  <si>
    <t xml:space="preserve">Servicio de fotografía y vídeo </t>
  </si>
  <si>
    <t xml:space="preserve">Montaje de pantallas en eventos especiales </t>
  </si>
  <si>
    <t xml:space="preserve">Incripción a congresos </t>
  </si>
  <si>
    <t xml:space="preserve">Porcentaje de personas atendidas en el programa de fomento a la salud </t>
  </si>
  <si>
    <t xml:space="preserve">MATERIALES Y ÚTILES DE IMPRESIÓN Y REPRODUCCIÓN </t>
  </si>
  <si>
    <t xml:space="preserve">impresión de material de promoción </t>
  </si>
  <si>
    <t>banderines</t>
  </si>
  <si>
    <t xml:space="preserve">Letrero luminoso para edificio con instalación y todo para su correcto funcionamiento </t>
  </si>
  <si>
    <t xml:space="preserve">MATERIALES COMPLEMENTARIOS </t>
  </si>
  <si>
    <t xml:space="preserve">pegamento especial </t>
  </si>
  <si>
    <t xml:space="preserve">Servicio de manejo de pláticos </t>
  </si>
  <si>
    <t xml:space="preserve">PASAJES AEREOS </t>
  </si>
  <si>
    <t xml:space="preserve">Compra de pasaje aereo </t>
  </si>
  <si>
    <t>PASAJES TERRESTRES</t>
  </si>
  <si>
    <t xml:space="preserve">Compra de pasajes terrestres </t>
  </si>
  <si>
    <t xml:space="preserve">Viáticos en el país </t>
  </si>
  <si>
    <t xml:space="preserve">GASTOS DE CAMINO </t>
  </si>
  <si>
    <t xml:space="preserve">Servicio de traslado de personal </t>
  </si>
  <si>
    <t xml:space="preserve">Pago de impuestos </t>
  </si>
  <si>
    <t xml:space="preserve">Inversiones financieras </t>
  </si>
  <si>
    <t xml:space="preserve">SERVICIO DE PROTECCIÓN Y SEGURIDAD </t>
  </si>
  <si>
    <t xml:space="preserve">ESTUDIOS E INVESTIGACIONES </t>
  </si>
  <si>
    <t xml:space="preserve">Porcentaje de estudiantes y/o personal participando en programas de movilidad </t>
  </si>
  <si>
    <t xml:space="preserve">Diseño de Proyecto ejecutivo </t>
  </si>
  <si>
    <t>23801</t>
  </si>
  <si>
    <t>MERCANCIAS ADQUIRIDAS PARA SU COMERCIALIZACION</t>
  </si>
  <si>
    <t xml:space="preserve">Memorias USB serigrafiadas </t>
  </si>
  <si>
    <t xml:space="preserve">Cilindros serigrafiados </t>
  </si>
  <si>
    <t xml:space="preserve">camisetas serigrafiadas </t>
  </si>
  <si>
    <t xml:space="preserve">pop socket </t>
  </si>
  <si>
    <t xml:space="preserve">Pin conmemorativos </t>
  </si>
  <si>
    <t xml:space="preserve">Plumas y lápices con impresión </t>
  </si>
  <si>
    <t xml:space="preserve">Fundas para celulares </t>
  </si>
  <si>
    <t>25301</t>
  </si>
  <si>
    <t>MEDICINAS Y PRODUCTOS FARMACEUTICOS</t>
  </si>
  <si>
    <t xml:space="preserve">Adquisición de equipo de primeros auxilios </t>
  </si>
  <si>
    <t xml:space="preserve">equipo de seguridad personal </t>
  </si>
  <si>
    <t>KIT</t>
  </si>
  <si>
    <t xml:space="preserve">Material de curación </t>
  </si>
  <si>
    <t>27101</t>
  </si>
  <si>
    <t>VESTUARIOS Y UNIFORMES</t>
  </si>
  <si>
    <t>27301</t>
  </si>
  <si>
    <t>ARTICULOS DEPORTIVOS</t>
  </si>
  <si>
    <t>gorras con bordados varios</t>
  </si>
  <si>
    <t>Portería de futbol</t>
  </si>
  <si>
    <t xml:space="preserve">Balones y/o pelotas deportivas </t>
  </si>
  <si>
    <t>paquetes de ajedrez ligero con estuche y tablero</t>
  </si>
  <si>
    <t>Pelotas de futbol</t>
  </si>
  <si>
    <t>Pelotas de basquetbol</t>
  </si>
  <si>
    <t xml:space="preserve">Pelotas de volibol </t>
  </si>
  <si>
    <t xml:space="preserve">Pelotas de beisbol </t>
  </si>
  <si>
    <t xml:space="preserve">bats para beisbol </t>
  </si>
  <si>
    <t xml:space="preserve">guantes de portero </t>
  </si>
  <si>
    <t xml:space="preserve">guantes de beisbol </t>
  </si>
  <si>
    <t xml:space="preserve">bases para beisbol </t>
  </si>
  <si>
    <t xml:space="preserve">redes para entrenamiento de bateo </t>
  </si>
  <si>
    <t xml:space="preserve">red de volibol </t>
  </si>
  <si>
    <t xml:space="preserve">canastas de basquetbol </t>
  </si>
  <si>
    <t>conos entrenamiento</t>
  </si>
  <si>
    <t>PAR</t>
  </si>
  <si>
    <t xml:space="preserve">Guantes de box </t>
  </si>
  <si>
    <t>Costal de boxeo</t>
  </si>
  <si>
    <t xml:space="preserve">bendas para box semielásticas </t>
  </si>
  <si>
    <t>pera laca de box</t>
  </si>
  <si>
    <t xml:space="preserve">Vallas ajustables para entrenamiento </t>
  </si>
  <si>
    <t xml:space="preserve">Pizarra táctica estratégica </t>
  </si>
  <si>
    <t>Cinturon entrenador de golpeo elástico</t>
  </si>
  <si>
    <t xml:space="preserve">Escalera de agilidad y coordinación 6 mts </t>
  </si>
  <si>
    <t>Bomba manual para inflar balores 11¨</t>
  </si>
  <si>
    <t>Válvula aguja para inflar balones</t>
  </si>
  <si>
    <t>CJA</t>
  </si>
  <si>
    <t>Balonera para 12 balones</t>
  </si>
  <si>
    <t xml:space="preserve">Silbaro para arbitro </t>
  </si>
  <si>
    <t xml:space="preserve">Tarjetas para árbrito </t>
  </si>
  <si>
    <t xml:space="preserve">Estructura para árbitro </t>
  </si>
  <si>
    <t xml:space="preserve">Cronómetro </t>
  </si>
  <si>
    <t>27501</t>
  </si>
  <si>
    <t>BLANCOS Y OTROS PRODUCTOS TEXTILES, EXCEPTO PRENDAS DE VESTIR</t>
  </si>
  <si>
    <t xml:space="preserve">Blancos y otros productos textiles </t>
  </si>
  <si>
    <t>invitación graduación</t>
  </si>
  <si>
    <t xml:space="preserve">EQUIPO DE CÓMPUTO Y TECNOLO´GIAS DE LA INFORMACIÓN </t>
  </si>
  <si>
    <t xml:space="preserve">CÁMARAS FOTOGRÁFICAS Y DE VÍDEA </t>
  </si>
  <si>
    <t xml:space="preserve">Equipo de Cámaras de seguridad </t>
  </si>
  <si>
    <t>EQP</t>
  </si>
  <si>
    <r>
      <rPr>
        <b/>
        <sz val="10"/>
        <rFont val="Calibri"/>
        <family val="2"/>
        <scheme val="minor"/>
      </rPr>
      <t>Componente 1</t>
    </r>
    <r>
      <rPr>
        <sz val="10"/>
        <rFont val="Calibri"/>
        <family val="2"/>
        <scheme val="minor"/>
      </rPr>
      <t xml:space="preserve"> (Obligaciones a la información de la cuenta pública) </t>
    </r>
    <r>
      <rPr>
        <b/>
        <sz val="10"/>
        <rFont val="Calibri"/>
        <family val="2"/>
        <scheme val="minor"/>
      </rPr>
      <t xml:space="preserve"> A4 C4</t>
    </r>
    <r>
      <rPr>
        <sz val="10"/>
        <rFont val="Calibri"/>
        <family val="2"/>
        <scheme val="minor"/>
      </rPr>
      <t xml:space="preserve"> (Número de observaciones de auditoría al informe de cuenta pública)   </t>
    </r>
  </si>
  <si>
    <t>Porcentaje de estudiantes mujeres becadas</t>
  </si>
  <si>
    <r>
      <rPr>
        <b/>
        <sz val="10"/>
        <rFont val="Calibri"/>
        <family val="2"/>
        <scheme val="minor"/>
      </rPr>
      <t>Componente 2</t>
    </r>
    <r>
      <rPr>
        <sz val="10"/>
        <rFont val="Calibri"/>
        <family val="2"/>
        <scheme val="minor"/>
      </rPr>
      <t xml:space="preserve"> (Planta docente, personal administrativo de calidad y competitiva brindado) </t>
    </r>
    <r>
      <rPr>
        <b/>
        <sz val="10"/>
        <rFont val="Calibri"/>
        <family val="2"/>
        <scheme val="minor"/>
      </rPr>
      <t xml:space="preserve"> A2 C2</t>
    </r>
    <r>
      <rPr>
        <sz val="10"/>
        <rFont val="Calibri"/>
        <family val="2"/>
        <scheme val="minor"/>
      </rPr>
      <t xml:space="preserve"> (Porcentaje de personal capacitado)</t>
    </r>
  </si>
  <si>
    <r>
      <rPr>
        <b/>
        <sz val="10"/>
        <rFont val="Calibri"/>
        <family val="2"/>
        <scheme val="minor"/>
      </rPr>
      <t>Componente 1</t>
    </r>
    <r>
      <rPr>
        <sz val="10"/>
        <rFont val="Calibri"/>
        <family val="2"/>
        <scheme val="minor"/>
      </rPr>
      <t xml:space="preserve"> (Atención a la educación superior) </t>
    </r>
    <r>
      <rPr>
        <b/>
        <sz val="10"/>
        <rFont val="Calibri"/>
        <family val="2"/>
        <scheme val="minor"/>
      </rPr>
      <t xml:space="preserve"> A2 C1</t>
    </r>
    <r>
      <rPr>
        <sz val="10"/>
        <rFont val="Calibri"/>
        <family val="2"/>
        <scheme val="minor"/>
      </rPr>
      <t xml:space="preserve"> (Atención a la población estudiantil con necesidades económicas)</t>
    </r>
  </si>
  <si>
    <r>
      <rPr>
        <b/>
        <sz val="10"/>
        <rFont val="Calibri"/>
        <family val="2"/>
        <scheme val="minor"/>
      </rPr>
      <t>Componente 1</t>
    </r>
    <r>
      <rPr>
        <sz val="10"/>
        <rFont val="Calibri"/>
        <family val="2"/>
        <scheme val="minor"/>
      </rPr>
      <t xml:space="preserve"> (Aatención a la educación superior) </t>
    </r>
    <r>
      <rPr>
        <b/>
        <sz val="10"/>
        <rFont val="Calibri"/>
        <family val="2"/>
        <scheme val="minor"/>
      </rPr>
      <t xml:space="preserve"> A1 C1</t>
    </r>
    <r>
      <rPr>
        <sz val="10"/>
        <rFont val="Calibri"/>
        <family val="2"/>
        <scheme val="minor"/>
      </rPr>
      <t xml:space="preserve"> (Asegurar la calidad de la educación superior con programas educativos de calidad)</t>
    </r>
  </si>
  <si>
    <r>
      <rPr>
        <b/>
        <sz val="10"/>
        <rFont val="Calibri"/>
        <family val="2"/>
        <scheme val="minor"/>
      </rPr>
      <t>Componente 2</t>
    </r>
    <r>
      <rPr>
        <sz val="10"/>
        <rFont val="Calibri"/>
        <family val="2"/>
        <scheme val="minor"/>
      </rPr>
      <t xml:space="preserve"> (Planta docente, personal administrativo de calidad y competitiva brindado) </t>
    </r>
    <r>
      <rPr>
        <b/>
        <sz val="10"/>
        <rFont val="Calibri"/>
        <family val="2"/>
        <scheme val="minor"/>
      </rPr>
      <t xml:space="preserve"> A1 C2</t>
    </r>
    <r>
      <rPr>
        <sz val="10"/>
        <rFont val="Calibri"/>
        <family val="2"/>
        <scheme val="minor"/>
      </rPr>
      <t xml:space="preserve"> (Participación de profesores en cursos de certificación en estándares de compentencia laboral)</t>
    </r>
  </si>
  <si>
    <r>
      <rPr>
        <b/>
        <sz val="10"/>
        <rFont val="Calibri"/>
        <family val="2"/>
        <scheme val="minor"/>
      </rPr>
      <t>Componente 3</t>
    </r>
    <r>
      <rPr>
        <sz val="10"/>
        <rFont val="Calibri"/>
        <family val="2"/>
        <scheme val="minor"/>
      </rPr>
      <t xml:space="preserve"> (Estudiantes en los vonvenios de vinculación beneficiados) </t>
    </r>
    <r>
      <rPr>
        <b/>
        <sz val="10"/>
        <rFont val="Calibri"/>
        <family val="2"/>
        <scheme val="minor"/>
      </rPr>
      <t xml:space="preserve"> A1 C3</t>
    </r>
    <r>
      <rPr>
        <sz val="10"/>
        <rFont val="Calibri"/>
        <family val="2"/>
        <scheme val="minor"/>
      </rPr>
      <t xml:space="preserve"> (Participación de estudiantes en programas de movilidad académica)</t>
    </r>
  </si>
  <si>
    <r>
      <rPr>
        <b/>
        <sz val="10"/>
        <rFont val="Calibri"/>
        <family val="2"/>
        <scheme val="minor"/>
      </rPr>
      <t>Componente 3</t>
    </r>
    <r>
      <rPr>
        <sz val="10"/>
        <rFont val="Calibri"/>
        <family val="2"/>
        <scheme val="minor"/>
      </rPr>
      <t xml:space="preserve"> (Estudiantes en los convenios de vinculación beneficiados) </t>
    </r>
    <r>
      <rPr>
        <b/>
        <sz val="10"/>
        <rFont val="Calibri"/>
        <family val="2"/>
        <scheme val="minor"/>
      </rPr>
      <t xml:space="preserve"> A2 C3</t>
    </r>
    <r>
      <rPr>
        <sz val="10"/>
        <rFont val="Calibri"/>
        <family val="2"/>
        <scheme val="minor"/>
      </rPr>
      <t xml:space="preserve"> (Realizar acciones que aporten beneficio a la comunidad en general)</t>
    </r>
  </si>
  <si>
    <r>
      <rPr>
        <b/>
        <sz val="10"/>
        <rFont val="Calibri"/>
        <family val="2"/>
        <scheme val="minor"/>
      </rPr>
      <t>Componente 1</t>
    </r>
    <r>
      <rPr>
        <sz val="10"/>
        <rFont val="Calibri"/>
        <family val="2"/>
        <scheme val="minor"/>
      </rPr>
      <t xml:space="preserve"> (Equipos de cómputo) </t>
    </r>
    <r>
      <rPr>
        <b/>
        <sz val="10"/>
        <rFont val="Calibri"/>
        <family val="2"/>
        <scheme val="minor"/>
      </rPr>
      <t xml:space="preserve"> A4 C1</t>
    </r>
    <r>
      <rPr>
        <sz val="10"/>
        <rFont val="Calibri"/>
        <family val="2"/>
        <scheme val="minor"/>
      </rPr>
      <t xml:space="preserve"> (Seguimiento de actividades académicas para la formación integral con enfoque cultural, deportivo y científico)</t>
    </r>
  </si>
  <si>
    <t xml:space="preserve"> PROGRAMA ANUAL DE ADQUISICIONES DE BIENES Y SERVICIOS AÑO 2022</t>
  </si>
  <si>
    <t>Precio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</si>
</sst>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44" formatCode="_-&quot;$&quot;* #,##0.00_-;\-&quot;$&quot;* #,##0.00_-;_-&quot;$&quot;* &quot;-&quot;??_-;_-@_-"/>
    <numFmt numFmtId="164" formatCode="#,##0.00_ ;[Red]\-#,##0.00\ "/>
    <numFmt numFmtId="165" formatCode="0.00000"/>
    <numFmt numFmtId="166" formatCode="_-&quot;$&quot;* #,##0.0000000_-;\-&quot;$&quot;* #,##0.0000000_-;_-&quot;$&quot;* &quot;-&quot;??_-;_-@_-"/>
    <numFmt numFmtId="167" formatCode="0.0"/>
    <numFmt numFmtId="168" formatCode="&quot;$&quot;#,##0.00"/>
  </numFmts>
  <fonts count="41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6"/>
      <name val="Wingdings"/>
      <charset val="2"/>
    </font>
    <font>
      <b/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Tahoma"/>
      <family val="2"/>
    </font>
    <font>
      <sz val="6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9"/>
      <color rgb="FF000000"/>
      <name val="Tahoma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8"/>
      <color rgb="FF000000"/>
      <name val="Tahoma"/>
      <family val="2"/>
    </font>
    <font>
      <b/>
      <sz val="10"/>
      <name val="Arial"/>
      <family val="2"/>
    </font>
    <font>
      <b/>
      <sz val="16"/>
      <name val="Wingdings"/>
      <charset val="2"/>
    </font>
    <font>
      <b/>
      <sz val="10"/>
      <color rgb="FFFF0000"/>
      <name val="Arial"/>
      <family val="2"/>
    </font>
    <font>
      <sz val="8"/>
      <name val="Tahoma"/>
      <family val="2"/>
    </font>
    <font>
      <sz val="9"/>
      <color theme="1"/>
      <name val="Arial"/>
      <family val="2"/>
    </font>
    <font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3" fillId="0" borderId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</cellStyleXfs>
  <cellXfs count="264">
    <xf numFmtId="0" fontId="0" fillId="0" borderId="0" xfId="0"/>
    <xf numFmtId="0" fontId="3" fillId="0" borderId="0" xfId="2" applyFont="1"/>
    <xf numFmtId="0" fontId="4" fillId="3" borderId="0" xfId="2" applyFont="1" applyFill="1"/>
    <xf numFmtId="0" fontId="7" fillId="0" borderId="0" xfId="2" applyFont="1" applyAlignment="1">
      <alignment horizontal="center" vertical="center"/>
    </xf>
    <xf numFmtId="0" fontId="10" fillId="2" borderId="1" xfId="1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0" fontId="13" fillId="0" borderId="1" xfId="3" applyBorder="1"/>
    <xf numFmtId="0" fontId="0" fillId="0" borderId="1" xfId="0" applyBorder="1"/>
    <xf numFmtId="0" fontId="2" fillId="0" borderId="1" xfId="2" applyBorder="1"/>
    <xf numFmtId="0" fontId="9" fillId="6" borderId="1" xfId="2" applyFont="1" applyFill="1" applyBorder="1" applyAlignment="1">
      <alignment horizontal="center" vertical="center"/>
    </xf>
    <xf numFmtId="0" fontId="2" fillId="6" borderId="0" xfId="2" applyFill="1"/>
    <xf numFmtId="0" fontId="2" fillId="6" borderId="1" xfId="2" applyFill="1" applyBorder="1"/>
    <xf numFmtId="0" fontId="10" fillId="6" borderId="1" xfId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left" vertical="top" wrapText="1"/>
    </xf>
    <xf numFmtId="0" fontId="8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3" fillId="0" borderId="1" xfId="3" applyFill="1" applyBorder="1"/>
    <xf numFmtId="0" fontId="8" fillId="0" borderId="1" xfId="2" applyFont="1" applyFill="1" applyBorder="1" applyAlignment="1">
      <alignment vertical="center" wrapText="1"/>
    </xf>
    <xf numFmtId="0" fontId="0" fillId="0" borderId="1" xfId="0" applyFill="1" applyBorder="1"/>
    <xf numFmtId="0" fontId="9" fillId="0" borderId="1" xfId="2" applyFont="1" applyFill="1" applyBorder="1" applyAlignment="1">
      <alignment horizontal="center" vertical="center"/>
    </xf>
    <xf numFmtId="0" fontId="8" fillId="0" borderId="0" xfId="2" applyFont="1" applyFill="1"/>
    <xf numFmtId="0" fontId="7" fillId="0" borderId="0" xfId="2" applyFont="1" applyFill="1"/>
    <xf numFmtId="4" fontId="8" fillId="0" borderId="0" xfId="2" applyNumberFormat="1" applyFont="1" applyFill="1" applyAlignment="1">
      <alignment vertical="center"/>
    </xf>
    <xf numFmtId="0" fontId="13" fillId="6" borderId="1" xfId="3" applyFill="1" applyBorder="1"/>
    <xf numFmtId="0" fontId="7" fillId="6" borderId="1" xfId="2" applyFont="1" applyFill="1" applyBorder="1" applyAlignment="1">
      <alignment horizontal="center" vertical="center"/>
    </xf>
    <xf numFmtId="0" fontId="7" fillId="6" borderId="1" xfId="2" applyFont="1" applyFill="1" applyBorder="1" applyAlignment="1">
      <alignment vertical="center" wrapText="1"/>
    </xf>
    <xf numFmtId="0" fontId="7" fillId="6" borderId="1" xfId="2" applyFont="1" applyFill="1" applyBorder="1" applyAlignment="1">
      <alignment horizontal="center" vertical="center" wrapText="1"/>
    </xf>
    <xf numFmtId="0" fontId="2" fillId="0" borderId="0" xfId="2" applyFill="1"/>
    <xf numFmtId="0" fontId="2" fillId="0" borderId="1" xfId="2" applyFill="1" applyBorder="1"/>
    <xf numFmtId="0" fontId="2" fillId="0" borderId="2" xfId="2" applyFill="1" applyBorder="1"/>
    <xf numFmtId="0" fontId="13" fillId="0" borderId="2" xfId="3" applyFill="1" applyBorder="1"/>
    <xf numFmtId="0" fontId="9" fillId="0" borderId="2" xfId="2" applyFont="1" applyFill="1" applyBorder="1" applyAlignment="1">
      <alignment horizontal="center" vertical="center"/>
    </xf>
    <xf numFmtId="0" fontId="2" fillId="0" borderId="11" xfId="2" applyFill="1" applyBorder="1"/>
    <xf numFmtId="0" fontId="13" fillId="0" borderId="11" xfId="3" applyFill="1" applyBorder="1"/>
    <xf numFmtId="0" fontId="9" fillId="0" borderId="1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vertical="center" wrapText="1"/>
    </xf>
    <xf numFmtId="0" fontId="18" fillId="6" borderId="1" xfId="0" applyFont="1" applyFill="1" applyBorder="1" applyAlignment="1">
      <alignment horizontal="left" vertical="top" wrapText="1"/>
    </xf>
    <xf numFmtId="0" fontId="21" fillId="0" borderId="1" xfId="3" applyFont="1" applyFill="1" applyBorder="1"/>
    <xf numFmtId="0" fontId="18" fillId="0" borderId="1" xfId="0" applyFont="1" applyFill="1" applyBorder="1" applyAlignment="1">
      <alignment horizontal="left" vertical="top" wrapText="1"/>
    </xf>
    <xf numFmtId="0" fontId="18" fillId="6" borderId="2" xfId="0" applyFont="1" applyFill="1" applyBorder="1" applyAlignment="1">
      <alignment horizontal="left" vertical="top" wrapText="1"/>
    </xf>
    <xf numFmtId="0" fontId="20" fillId="0" borderId="1" xfId="0" applyFont="1" applyBorder="1"/>
    <xf numFmtId="0" fontId="13" fillId="0" borderId="1" xfId="3" applyFont="1" applyBorder="1"/>
    <xf numFmtId="0" fontId="16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7" fontId="2" fillId="0" borderId="1" xfId="2" applyNumberFormat="1" applyBorder="1"/>
    <xf numFmtId="0" fontId="17" fillId="0" borderId="1" xfId="0" applyFont="1" applyFill="1" applyBorder="1" applyAlignment="1">
      <alignment horizontal="left" vertical="top" wrapText="1"/>
    </xf>
    <xf numFmtId="0" fontId="26" fillId="6" borderId="1" xfId="0" applyFont="1" applyFill="1" applyBorder="1" applyAlignment="1">
      <alignment horizontal="left" vertical="top" wrapText="1"/>
    </xf>
    <xf numFmtId="0" fontId="27" fillId="0" borderId="1" xfId="3" applyFont="1" applyBorder="1"/>
    <xf numFmtId="0" fontId="28" fillId="0" borderId="1" xfId="0" applyFont="1" applyFill="1" applyBorder="1" applyAlignment="1">
      <alignment horizontal="left" vertical="top" wrapText="1"/>
    </xf>
    <xf numFmtId="0" fontId="28" fillId="7" borderId="1" xfId="0" applyFont="1" applyFill="1" applyBorder="1" applyAlignment="1">
      <alignment horizontal="left" vertical="top" wrapText="1"/>
    </xf>
    <xf numFmtId="0" fontId="13" fillId="0" borderId="1" xfId="3" applyFont="1" applyFill="1" applyBorder="1"/>
    <xf numFmtId="0" fontId="30" fillId="8" borderId="1" xfId="0" applyFont="1" applyFill="1" applyBorder="1" applyAlignment="1">
      <alignment horizontal="left" vertical="top" wrapText="1"/>
    </xf>
    <xf numFmtId="0" fontId="2" fillId="8" borderId="1" xfId="2" applyFill="1" applyBorder="1"/>
    <xf numFmtId="0" fontId="2" fillId="8" borderId="0" xfId="2" applyFill="1"/>
    <xf numFmtId="0" fontId="7" fillId="8" borderId="1" xfId="2" applyFont="1" applyFill="1" applyBorder="1" applyAlignment="1">
      <alignment horizontal="center" vertical="center"/>
    </xf>
    <xf numFmtId="0" fontId="7" fillId="8" borderId="1" xfId="2" applyFont="1" applyFill="1" applyBorder="1" applyAlignment="1">
      <alignment vertical="center" wrapText="1"/>
    </xf>
    <xf numFmtId="0" fontId="7" fillId="8" borderId="1" xfId="2" applyFont="1" applyFill="1" applyBorder="1" applyAlignment="1">
      <alignment horizontal="center"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32" fillId="8" borderId="1" xfId="2" applyFont="1" applyFill="1" applyBorder="1"/>
    <xf numFmtId="0" fontId="33" fillId="8" borderId="1" xfId="2" applyFont="1" applyFill="1" applyBorder="1" applyAlignment="1">
      <alignment horizontal="center" vertical="center"/>
    </xf>
    <xf numFmtId="0" fontId="32" fillId="8" borderId="0" xfId="2" applyFont="1" applyFill="1"/>
    <xf numFmtId="0" fontId="29" fillId="8" borderId="1" xfId="0" applyFont="1" applyFill="1" applyBorder="1"/>
    <xf numFmtId="0" fontId="7" fillId="8" borderId="0" xfId="2" applyFont="1" applyFill="1"/>
    <xf numFmtId="4" fontId="7" fillId="8" borderId="0" xfId="2" applyNumberFormat="1" applyFont="1" applyFill="1" applyAlignment="1">
      <alignment vertical="center"/>
    </xf>
    <xf numFmtId="0" fontId="33" fillId="6" borderId="1" xfId="2" applyFont="1" applyFill="1" applyBorder="1" applyAlignment="1">
      <alignment horizontal="center" vertical="center"/>
    </xf>
    <xf numFmtId="0" fontId="7" fillId="6" borderId="0" xfId="2" applyFont="1" applyFill="1"/>
    <xf numFmtId="4" fontId="7" fillId="6" borderId="0" xfId="2" applyNumberFormat="1" applyFont="1" applyFill="1" applyAlignment="1">
      <alignment vertical="center"/>
    </xf>
    <xf numFmtId="0" fontId="20" fillId="6" borderId="1" xfId="0" applyFont="1" applyFill="1" applyBorder="1"/>
    <xf numFmtId="0" fontId="35" fillId="0" borderId="1" xfId="3" applyFont="1" applyBorder="1"/>
    <xf numFmtId="0" fontId="23" fillId="6" borderId="1" xfId="0" applyFont="1" applyFill="1" applyBorder="1" applyAlignment="1">
      <alignment horizontal="left" vertical="top" wrapText="1"/>
    </xf>
    <xf numFmtId="0" fontId="16" fillId="6" borderId="1" xfId="0" applyFont="1" applyFill="1" applyBorder="1" applyAlignment="1">
      <alignment horizontal="left" vertical="top" wrapText="1"/>
    </xf>
    <xf numFmtId="0" fontId="28" fillId="0" borderId="1" xfId="0" applyFont="1" applyBorder="1" applyAlignment="1">
      <alignment horizontal="left" vertical="top" wrapText="1"/>
    </xf>
    <xf numFmtId="0" fontId="37" fillId="6" borderId="1" xfId="0" applyFont="1" applyFill="1" applyBorder="1" applyAlignment="1">
      <alignment horizontal="left" vertical="top" wrapText="1"/>
    </xf>
    <xf numFmtId="0" fontId="24" fillId="0" borderId="1" xfId="0" applyFont="1" applyFill="1" applyBorder="1"/>
    <xf numFmtId="0" fontId="27" fillId="0" borderId="1" xfId="3" applyFont="1" applyFill="1" applyBorder="1"/>
    <xf numFmtId="0" fontId="10" fillId="0" borderId="1" xfId="1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right" vertical="top" wrapText="1"/>
    </xf>
    <xf numFmtId="0" fontId="8" fillId="0" borderId="1" xfId="2" applyFont="1" applyFill="1" applyBorder="1" applyAlignment="1">
      <alignment horizontal="right" vertical="center"/>
    </xf>
    <xf numFmtId="168" fontId="36" fillId="6" borderId="1" xfId="0" applyNumberFormat="1" applyFont="1" applyFill="1" applyBorder="1" applyAlignment="1">
      <alignment horizontal="right" vertical="center"/>
    </xf>
    <xf numFmtId="0" fontId="16" fillId="9" borderId="1" xfId="0" applyFont="1" applyFill="1" applyBorder="1" applyAlignment="1">
      <alignment horizontal="left" vertical="top" wrapText="1"/>
    </xf>
    <xf numFmtId="0" fontId="16" fillId="9" borderId="2" xfId="0" applyFont="1" applyFill="1" applyBorder="1" applyAlignment="1">
      <alignment horizontal="left" vertical="top" wrapText="1"/>
    </xf>
    <xf numFmtId="0" fontId="8" fillId="9" borderId="0" xfId="2" applyFont="1" applyFill="1"/>
    <xf numFmtId="0" fontId="2" fillId="9" borderId="1" xfId="2" applyFill="1" applyBorder="1"/>
    <xf numFmtId="0" fontId="2" fillId="9" borderId="0" xfId="2" applyFill="1"/>
    <xf numFmtId="0" fontId="9" fillId="9" borderId="1" xfId="2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left" vertical="top" wrapText="1"/>
    </xf>
    <xf numFmtId="0" fontId="10" fillId="9" borderId="1" xfId="1" applyFont="1" applyFill="1" applyBorder="1" applyAlignment="1">
      <alignment horizontal="center" vertical="center" wrapText="1"/>
    </xf>
    <xf numFmtId="44" fontId="7" fillId="6" borderId="1" xfId="5" applyNumberFormat="1" applyFont="1" applyFill="1" applyBorder="1" applyAlignment="1">
      <alignment horizontal="right" vertical="center"/>
    </xf>
    <xf numFmtId="44" fontId="7" fillId="0" borderId="1" xfId="5" applyNumberFormat="1" applyFont="1" applyFill="1" applyBorder="1" applyAlignment="1">
      <alignment horizontal="right" vertical="center"/>
    </xf>
    <xf numFmtId="44" fontId="7" fillId="8" borderId="1" xfId="5" applyNumberFormat="1" applyFont="1" applyFill="1" applyBorder="1" applyAlignment="1">
      <alignment horizontal="right" vertical="center"/>
    </xf>
    <xf numFmtId="44" fontId="8" fillId="0" borderId="1" xfId="5" applyNumberFormat="1" applyFont="1" applyFill="1" applyBorder="1" applyAlignment="1">
      <alignment horizontal="right" vertical="center"/>
    </xf>
    <xf numFmtId="44" fontId="2" fillId="6" borderId="1" xfId="5" applyNumberFormat="1" applyFont="1" applyFill="1" applyBorder="1"/>
    <xf numFmtId="44" fontId="38" fillId="9" borderId="2" xfId="5" applyFont="1" applyFill="1" applyBorder="1" applyAlignment="1">
      <alignment horizontal="right" vertical="center" wrapText="1"/>
    </xf>
    <xf numFmtId="44" fontId="32" fillId="8" borderId="1" xfId="5" applyNumberFormat="1" applyFont="1" applyFill="1" applyBorder="1" applyAlignment="1">
      <alignment horizontal="right" vertical="center"/>
    </xf>
    <xf numFmtId="44" fontId="2" fillId="0" borderId="1" xfId="5" applyNumberFormat="1" applyFont="1" applyFill="1" applyBorder="1" applyAlignment="1">
      <alignment horizontal="right" vertical="center"/>
    </xf>
    <xf numFmtId="44" fontId="2" fillId="0" borderId="1" xfId="5" applyNumberFormat="1" applyFont="1" applyBorder="1" applyAlignment="1">
      <alignment horizontal="right" vertical="center"/>
    </xf>
    <xf numFmtId="44" fontId="2" fillId="0" borderId="2" xfId="5" applyNumberFormat="1" applyFont="1" applyFill="1" applyBorder="1" applyAlignment="1">
      <alignment horizontal="right" vertical="center"/>
    </xf>
    <xf numFmtId="44" fontId="2" fillId="0" borderId="11" xfId="5" applyNumberFormat="1" applyFont="1" applyFill="1" applyBorder="1" applyAlignment="1">
      <alignment horizontal="right" vertical="center"/>
    </xf>
    <xf numFmtId="44" fontId="4" fillId="9" borderId="1" xfId="5" applyNumberFormat="1" applyFont="1" applyFill="1" applyBorder="1" applyAlignment="1">
      <alignment horizontal="right" vertical="center"/>
    </xf>
    <xf numFmtId="44" fontId="22" fillId="0" borderId="1" xfId="5" applyNumberFormat="1" applyFont="1" applyBorder="1" applyAlignment="1">
      <alignment horizontal="right" vertical="center"/>
    </xf>
    <xf numFmtId="44" fontId="2" fillId="6" borderId="1" xfId="5" applyNumberFormat="1" applyFont="1" applyFill="1" applyBorder="1" applyAlignment="1">
      <alignment horizontal="right" vertical="center"/>
    </xf>
    <xf numFmtId="44" fontId="32" fillId="0" borderId="1" xfId="5" applyNumberFormat="1" applyFont="1" applyFill="1" applyBorder="1" applyAlignment="1">
      <alignment horizontal="right" vertical="center"/>
    </xf>
    <xf numFmtId="44" fontId="32" fillId="6" borderId="1" xfId="5" applyNumberFormat="1" applyFont="1" applyFill="1" applyBorder="1" applyAlignment="1">
      <alignment horizontal="right" vertical="center"/>
    </xf>
    <xf numFmtId="0" fontId="2" fillId="0" borderId="0" xfId="2" applyAlignment="1">
      <alignment horizontal="right" vertical="center"/>
    </xf>
    <xf numFmtId="0" fontId="16" fillId="9" borderId="2" xfId="0" applyFont="1" applyFill="1" applyBorder="1" applyAlignment="1">
      <alignment horizontal="left" vertical="center" wrapText="1" indent="1"/>
    </xf>
    <xf numFmtId="0" fontId="7" fillId="6" borderId="1" xfId="2" applyFont="1" applyFill="1" applyBorder="1" applyAlignment="1">
      <alignment horizontal="left" vertical="center" wrapText="1" indent="1"/>
    </xf>
    <xf numFmtId="40" fontId="7" fillId="6" borderId="1" xfId="2" applyNumberFormat="1" applyFont="1" applyFill="1" applyBorder="1" applyAlignment="1">
      <alignment horizontal="left" vertical="center" indent="1"/>
    </xf>
    <xf numFmtId="0" fontId="8" fillId="0" borderId="1" xfId="2" applyFont="1" applyFill="1" applyBorder="1" applyAlignment="1">
      <alignment horizontal="left" vertical="center" wrapText="1" indent="1"/>
    </xf>
    <xf numFmtId="38" fontId="7" fillId="0" borderId="1" xfId="2" applyNumberFormat="1" applyFont="1" applyFill="1" applyBorder="1" applyAlignment="1">
      <alignment horizontal="left" vertical="center" indent="1"/>
    </xf>
    <xf numFmtId="40" fontId="7" fillId="0" borderId="1" xfId="2" applyNumberFormat="1" applyFont="1" applyFill="1" applyBorder="1" applyAlignment="1">
      <alignment horizontal="left" vertical="center" indent="1"/>
    </xf>
    <xf numFmtId="0" fontId="7" fillId="8" borderId="1" xfId="2" applyFont="1" applyFill="1" applyBorder="1" applyAlignment="1">
      <alignment horizontal="left" vertical="center" wrapText="1" indent="1"/>
    </xf>
    <xf numFmtId="40" fontId="7" fillId="8" borderId="1" xfId="2" applyNumberFormat="1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1"/>
    </xf>
    <xf numFmtId="0" fontId="13" fillId="0" borderId="1" xfId="3" applyFill="1" applyBorder="1" applyAlignment="1">
      <alignment horizontal="left" vertical="center" indent="1"/>
    </xf>
    <xf numFmtId="0" fontId="29" fillId="8" borderId="1" xfId="0" applyFont="1" applyFill="1" applyBorder="1" applyAlignment="1">
      <alignment horizontal="left" vertical="center" indent="1"/>
    </xf>
    <xf numFmtId="0" fontId="31" fillId="8" borderId="1" xfId="3" applyFont="1" applyFill="1" applyBorder="1" applyAlignment="1">
      <alignment horizontal="left" vertical="center" indent="1"/>
    </xf>
    <xf numFmtId="0" fontId="2" fillId="0" borderId="1" xfId="2" applyBorder="1" applyAlignment="1">
      <alignment horizontal="left" vertical="center" indent="1"/>
    </xf>
    <xf numFmtId="0" fontId="13" fillId="0" borderId="1" xfId="3" applyBorder="1" applyAlignment="1">
      <alignment horizontal="left" vertical="center" indent="1"/>
    </xf>
    <xf numFmtId="0" fontId="7" fillId="8" borderId="1" xfId="2" applyFont="1" applyFill="1" applyBorder="1" applyAlignment="1">
      <alignment horizontal="left" vertical="center" indent="1"/>
    </xf>
    <xf numFmtId="164" fontId="8" fillId="0" borderId="1" xfId="2" applyNumberFormat="1" applyFont="1" applyFill="1" applyBorder="1" applyAlignment="1">
      <alignment horizontal="left" vertical="center" wrapText="1" indent="1"/>
    </xf>
    <xf numFmtId="0" fontId="2" fillId="0" borderId="1" xfId="2" applyFill="1" applyBorder="1" applyAlignment="1">
      <alignment horizontal="left" vertical="center" indent="1"/>
    </xf>
    <xf numFmtId="165" fontId="32" fillId="8" borderId="1" xfId="2" applyNumberFormat="1" applyFont="1" applyFill="1" applyBorder="1" applyAlignment="1">
      <alignment horizontal="left" vertical="center" indent="1"/>
    </xf>
    <xf numFmtId="0" fontId="32" fillId="8" borderId="1" xfId="2" applyFont="1" applyFill="1" applyBorder="1" applyAlignment="1">
      <alignment horizontal="left" vertical="center" indent="1"/>
    </xf>
    <xf numFmtId="0" fontId="2" fillId="0" borderId="2" xfId="2" applyFill="1" applyBorder="1" applyAlignment="1">
      <alignment horizontal="left" vertical="center" indent="1"/>
    </xf>
    <xf numFmtId="0" fontId="13" fillId="0" borderId="2" xfId="3" applyFill="1" applyBorder="1" applyAlignment="1">
      <alignment horizontal="left" vertical="center" indent="1"/>
    </xf>
    <xf numFmtId="0" fontId="2" fillId="0" borderId="11" xfId="2" applyFill="1" applyBorder="1" applyAlignment="1">
      <alignment horizontal="left" vertical="center" indent="1"/>
    </xf>
    <xf numFmtId="0" fontId="0" fillId="0" borderId="11" xfId="0" applyFill="1" applyBorder="1" applyAlignment="1">
      <alignment horizontal="left" vertical="center" indent="1"/>
    </xf>
    <xf numFmtId="0" fontId="13" fillId="0" borderId="11" xfId="3" applyFill="1" applyBorder="1" applyAlignment="1">
      <alignment horizontal="left" vertical="center" indent="1"/>
    </xf>
    <xf numFmtId="0" fontId="17" fillId="0" borderId="1" xfId="0" applyNumberFormat="1" applyFont="1" applyFill="1" applyBorder="1" applyAlignment="1">
      <alignment horizontal="left" vertical="center" wrapText="1" indent="1"/>
    </xf>
    <xf numFmtId="7" fontId="17" fillId="0" borderId="1" xfId="0" applyNumberFormat="1" applyFont="1" applyFill="1" applyBorder="1" applyAlignment="1">
      <alignment horizontal="left" vertical="center" wrapText="1" indent="1"/>
    </xf>
    <xf numFmtId="0" fontId="0" fillId="0" borderId="1" xfId="0" applyBorder="1" applyAlignment="1">
      <alignment horizontal="left" vertical="center" indent="1"/>
    </xf>
    <xf numFmtId="0" fontId="2" fillId="9" borderId="1" xfId="2" applyFill="1" applyBorder="1" applyAlignment="1">
      <alignment horizontal="left" vertical="center" indent="1"/>
    </xf>
    <xf numFmtId="0" fontId="2" fillId="8" borderId="1" xfId="2" applyFill="1" applyBorder="1" applyAlignment="1">
      <alignment horizontal="left" vertical="center" indent="1"/>
    </xf>
    <xf numFmtId="0" fontId="2" fillId="6" borderId="1" xfId="2" applyFill="1" applyBorder="1" applyAlignment="1">
      <alignment horizontal="left" vertical="center" indent="1"/>
    </xf>
    <xf numFmtId="0" fontId="0" fillId="6" borderId="1" xfId="0" applyFill="1" applyBorder="1" applyAlignment="1">
      <alignment horizontal="left" vertical="center" indent="1"/>
    </xf>
    <xf numFmtId="0" fontId="2" fillId="0" borderId="1" xfId="2" applyNumberFormat="1" applyBorder="1" applyAlignment="1">
      <alignment horizontal="left" vertical="center" indent="1"/>
    </xf>
    <xf numFmtId="7" fontId="17" fillId="6" borderId="1" xfId="0" applyNumberFormat="1" applyFont="1" applyFill="1" applyBorder="1" applyAlignment="1">
      <alignment horizontal="left" vertical="center" wrapText="1" indent="1"/>
    </xf>
    <xf numFmtId="7" fontId="17" fillId="7" borderId="1" xfId="0" applyNumberFormat="1" applyFont="1" applyFill="1" applyBorder="1" applyAlignment="1">
      <alignment horizontal="left" vertical="center" wrapText="1" indent="1"/>
    </xf>
    <xf numFmtId="7" fontId="2" fillId="6" borderId="1" xfId="2" applyNumberFormat="1" applyFill="1" applyBorder="1" applyAlignment="1">
      <alignment horizontal="left" vertical="center" indent="1"/>
    </xf>
    <xf numFmtId="0" fontId="13" fillId="6" borderId="1" xfId="3" applyFill="1" applyBorder="1" applyAlignment="1">
      <alignment horizontal="left" vertical="center" indent="1"/>
    </xf>
    <xf numFmtId="7" fontId="2" fillId="0" borderId="1" xfId="2" applyNumberFormat="1" applyBorder="1" applyAlignment="1">
      <alignment horizontal="left" vertical="center" indent="1"/>
    </xf>
    <xf numFmtId="7" fontId="13" fillId="6" borderId="1" xfId="3" applyNumberFormat="1" applyFill="1" applyBorder="1" applyAlignment="1">
      <alignment horizontal="left" vertical="center" indent="1"/>
    </xf>
    <xf numFmtId="7" fontId="2" fillId="0" borderId="1" xfId="2" applyNumberFormat="1" applyFill="1" applyBorder="1" applyAlignment="1">
      <alignment horizontal="left" vertical="center" indent="1"/>
    </xf>
    <xf numFmtId="44" fontId="2" fillId="0" borderId="1" xfId="2" applyNumberFormat="1" applyBorder="1" applyAlignment="1">
      <alignment horizontal="left" vertical="center" indent="1"/>
    </xf>
    <xf numFmtId="166" fontId="2" fillId="0" borderId="1" xfId="2" applyNumberFormat="1" applyBorder="1" applyAlignment="1">
      <alignment horizontal="left" vertical="center" indent="1"/>
    </xf>
    <xf numFmtId="0" fontId="2" fillId="6" borderId="1" xfId="2" applyNumberFormat="1" applyFill="1" applyBorder="1" applyAlignment="1">
      <alignment horizontal="left" vertical="center" indent="1"/>
    </xf>
    <xf numFmtId="44" fontId="2" fillId="0" borderId="1" xfId="5" applyFont="1" applyBorder="1" applyAlignment="1">
      <alignment horizontal="left" vertical="center" indent="1"/>
    </xf>
    <xf numFmtId="44" fontId="2" fillId="6" borderId="1" xfId="5" applyFont="1" applyFill="1" applyBorder="1" applyAlignment="1">
      <alignment horizontal="left" vertical="center" indent="1"/>
    </xf>
    <xf numFmtId="7" fontId="17" fillId="9" borderId="1" xfId="0" applyNumberFormat="1" applyFont="1" applyFill="1" applyBorder="1" applyAlignment="1">
      <alignment horizontal="left" vertical="center" wrapText="1" indent="1"/>
    </xf>
    <xf numFmtId="0" fontId="13" fillId="9" borderId="1" xfId="3" applyFill="1" applyBorder="1" applyAlignment="1">
      <alignment horizontal="left" vertical="center" indent="1"/>
    </xf>
    <xf numFmtId="0" fontId="0" fillId="9" borderId="1" xfId="0" applyFill="1" applyBorder="1" applyAlignment="1">
      <alignment horizontal="left" vertical="center" indent="1"/>
    </xf>
    <xf numFmtId="164" fontId="13" fillId="6" borderId="1" xfId="3" applyNumberFormat="1" applyFill="1" applyBorder="1" applyAlignment="1">
      <alignment horizontal="left" vertical="center" indent="1"/>
    </xf>
    <xf numFmtId="2" fontId="2" fillId="6" borderId="1" xfId="2" applyNumberFormat="1" applyFill="1" applyBorder="1" applyAlignment="1">
      <alignment horizontal="left" vertical="center" indent="1"/>
    </xf>
    <xf numFmtId="0" fontId="2" fillId="0" borderId="0" xfId="2" applyAlignment="1">
      <alignment horizontal="left" vertical="center" indent="1"/>
    </xf>
    <xf numFmtId="44" fontId="32" fillId="8" borderId="1" xfId="5" applyNumberFormat="1" applyFont="1" applyFill="1" applyBorder="1"/>
    <xf numFmtId="44" fontId="2" fillId="0" borderId="1" xfId="5" applyNumberFormat="1" applyFont="1" applyFill="1" applyBorder="1"/>
    <xf numFmtId="44" fontId="8" fillId="0" borderId="2" xfId="5" applyNumberFormat="1" applyFont="1" applyFill="1" applyBorder="1" applyAlignment="1">
      <alignment horizontal="right" vertical="center"/>
    </xf>
    <xf numFmtId="44" fontId="8" fillId="0" borderId="11" xfId="5" applyNumberFormat="1" applyFont="1" applyFill="1" applyBorder="1" applyAlignment="1">
      <alignment horizontal="right" vertical="center"/>
    </xf>
    <xf numFmtId="44" fontId="8" fillId="0" borderId="1" xfId="5" applyNumberFormat="1" applyFont="1" applyBorder="1" applyAlignment="1">
      <alignment horizontal="right" vertical="center"/>
    </xf>
    <xf numFmtId="44" fontId="2" fillId="9" borderId="1" xfId="5" applyNumberFormat="1" applyFont="1" applyFill="1" applyBorder="1"/>
    <xf numFmtId="44" fontId="2" fillId="8" borderId="1" xfId="5" applyNumberFormat="1" applyFont="1" applyFill="1" applyBorder="1"/>
    <xf numFmtId="44" fontId="2" fillId="0" borderId="1" xfId="5" applyNumberFormat="1" applyFont="1" applyBorder="1"/>
    <xf numFmtId="44" fontId="8" fillId="6" borderId="1" xfId="5" applyNumberFormat="1" applyFont="1" applyFill="1" applyBorder="1" applyAlignment="1">
      <alignment horizontal="right" vertical="center"/>
    </xf>
    <xf numFmtId="44" fontId="8" fillId="9" borderId="1" xfId="5" applyNumberFormat="1" applyFont="1" applyFill="1" applyBorder="1" applyAlignment="1">
      <alignment horizontal="right" vertical="center"/>
    </xf>
    <xf numFmtId="0" fontId="2" fillId="0" borderId="1" xfId="2" applyBorder="1" applyAlignment="1">
      <alignment horizontal="center" vertical="center"/>
    </xf>
    <xf numFmtId="0" fontId="3" fillId="0" borderId="0" xfId="2" applyFont="1" applyAlignment="1">
      <alignment horizontal="center" vertical="center"/>
    </xf>
    <xf numFmtId="0" fontId="16" fillId="9" borderId="2" xfId="0" applyFont="1" applyFill="1" applyBorder="1" applyAlignment="1">
      <alignment horizontal="center" vertical="center" wrapText="1"/>
    </xf>
    <xf numFmtId="0" fontId="2" fillId="0" borderId="1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2" fillId="0" borderId="11" xfId="2" applyFill="1" applyBorder="1" applyAlignment="1">
      <alignment horizontal="center" vertical="center"/>
    </xf>
    <xf numFmtId="0" fontId="23" fillId="6" borderId="1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8" fillId="6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0" fontId="37" fillId="6" borderId="1" xfId="0" applyFont="1" applyFill="1" applyBorder="1" applyAlignment="1">
      <alignment horizontal="center" vertical="center" wrapText="1"/>
    </xf>
    <xf numFmtId="0" fontId="2" fillId="0" borderId="0" xfId="2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3" borderId="0" xfId="2" applyFont="1" applyFill="1" applyAlignment="1">
      <alignment horizontal="center" vertical="center"/>
    </xf>
    <xf numFmtId="0" fontId="25" fillId="9" borderId="2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11" xfId="2" applyFont="1" applyFill="1" applyBorder="1" applyAlignment="1">
      <alignment horizontal="center" vertical="center"/>
    </xf>
    <xf numFmtId="0" fontId="2" fillId="0" borderId="1" xfId="2" applyFont="1" applyBorder="1" applyAlignment="1">
      <alignment horizontal="center" vertical="center"/>
    </xf>
    <xf numFmtId="0" fontId="40" fillId="0" borderId="1" xfId="3" applyFont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center" vertical="center"/>
    </xf>
    <xf numFmtId="0" fontId="25" fillId="6" borderId="1" xfId="0" applyFont="1" applyFill="1" applyBorder="1" applyAlignment="1">
      <alignment horizontal="center" vertical="center" wrapText="1"/>
    </xf>
    <xf numFmtId="0" fontId="37" fillId="0" borderId="1" xfId="0" applyFont="1" applyFill="1" applyBorder="1" applyAlignment="1">
      <alignment horizontal="center" vertical="center" wrapText="1"/>
    </xf>
    <xf numFmtId="167" fontId="2" fillId="0" borderId="1" xfId="2" applyNumberFormat="1" applyBorder="1" applyAlignment="1">
      <alignment horizontal="left" vertical="center" indent="1"/>
    </xf>
    <xf numFmtId="0" fontId="6" fillId="3" borderId="0" xfId="2" applyFont="1" applyFill="1" applyAlignment="1">
      <alignment horizontal="center" vertical="center"/>
    </xf>
    <xf numFmtId="0" fontId="7" fillId="5" borderId="1" xfId="2" applyFont="1" applyFill="1" applyBorder="1" applyAlignment="1">
      <alignment horizontal="center" vertical="center"/>
    </xf>
    <xf numFmtId="0" fontId="2" fillId="9" borderId="1" xfId="2" applyFill="1" applyBorder="1" applyAlignment="1">
      <alignment horizontal="center" vertical="center"/>
    </xf>
    <xf numFmtId="0" fontId="2" fillId="8" borderId="1" xfId="2" applyFill="1" applyBorder="1" applyAlignment="1">
      <alignment horizontal="center" vertical="center"/>
    </xf>
    <xf numFmtId="0" fontId="2" fillId="6" borderId="1" xfId="2" applyFill="1" applyBorder="1" applyAlignment="1">
      <alignment horizontal="center" vertical="center"/>
    </xf>
    <xf numFmtId="0" fontId="32" fillId="8" borderId="1" xfId="2" applyFont="1" applyFill="1" applyBorder="1" applyAlignment="1">
      <alignment horizontal="center" vertical="center"/>
    </xf>
    <xf numFmtId="0" fontId="3" fillId="0" borderId="0" xfId="2" applyFont="1" applyAlignment="1">
      <alignment wrapText="1"/>
    </xf>
    <xf numFmtId="0" fontId="6" fillId="3" borderId="0" xfId="2" applyFont="1" applyFill="1" applyAlignment="1">
      <alignment wrapText="1"/>
    </xf>
    <xf numFmtId="0" fontId="32" fillId="8" borderId="1" xfId="2" applyFont="1" applyFill="1" applyBorder="1" applyAlignment="1">
      <alignment wrapText="1"/>
    </xf>
    <xf numFmtId="0" fontId="2" fillId="9" borderId="1" xfId="2" applyFill="1" applyBorder="1" applyAlignment="1">
      <alignment wrapText="1"/>
    </xf>
    <xf numFmtId="0" fontId="2" fillId="8" borderId="1" xfId="2" applyFill="1" applyBorder="1" applyAlignment="1">
      <alignment wrapText="1"/>
    </xf>
    <xf numFmtId="0" fontId="2" fillId="6" borderId="1" xfId="2" applyFill="1" applyBorder="1" applyAlignment="1">
      <alignment wrapText="1"/>
    </xf>
    <xf numFmtId="0" fontId="8" fillId="6" borderId="1" xfId="2" applyFont="1" applyFill="1" applyBorder="1" applyAlignment="1">
      <alignment vertical="center" wrapText="1"/>
    </xf>
    <xf numFmtId="0" fontId="2" fillId="0" borderId="1" xfId="2" applyBorder="1" applyAlignment="1">
      <alignment wrapText="1"/>
    </xf>
    <xf numFmtId="0" fontId="8" fillId="9" borderId="1" xfId="2" applyFont="1" applyFill="1" applyBorder="1" applyAlignment="1">
      <alignment vertical="center" wrapText="1"/>
    </xf>
    <xf numFmtId="0" fontId="2" fillId="0" borderId="0" xfId="2" applyAlignment="1">
      <alignment wrapText="1"/>
    </xf>
    <xf numFmtId="0" fontId="16" fillId="10" borderId="2" xfId="0" applyFont="1" applyFill="1" applyBorder="1" applyAlignment="1">
      <alignment horizontal="right" vertical="center" wrapText="1"/>
    </xf>
    <xf numFmtId="44" fontId="7" fillId="10" borderId="1" xfId="5" applyNumberFormat="1" applyFont="1" applyFill="1" applyBorder="1" applyAlignment="1">
      <alignment horizontal="right" vertical="center"/>
    </xf>
    <xf numFmtId="44" fontId="13" fillId="10" borderId="1" xfId="5" applyNumberFormat="1" applyFont="1" applyFill="1" applyBorder="1" applyAlignment="1">
      <alignment horizontal="right" vertical="center"/>
    </xf>
    <xf numFmtId="44" fontId="31" fillId="10" borderId="1" xfId="5" applyNumberFormat="1" applyFont="1" applyFill="1" applyBorder="1" applyAlignment="1">
      <alignment horizontal="right" vertical="center"/>
    </xf>
    <xf numFmtId="44" fontId="32" fillId="10" borderId="1" xfId="5" applyNumberFormat="1" applyFont="1" applyFill="1" applyBorder="1" applyAlignment="1">
      <alignment horizontal="right" vertical="center"/>
    </xf>
    <xf numFmtId="44" fontId="34" fillId="10" borderId="1" xfId="5" applyNumberFormat="1" applyFont="1" applyFill="1" applyBorder="1" applyAlignment="1">
      <alignment horizontal="right" vertical="center"/>
    </xf>
    <xf numFmtId="44" fontId="2" fillId="10" borderId="1" xfId="5" applyNumberFormat="1" applyFont="1" applyFill="1" applyBorder="1" applyAlignment="1">
      <alignment horizontal="right" vertical="center"/>
    </xf>
    <xf numFmtId="44" fontId="13" fillId="10" borderId="2" xfId="5" applyNumberFormat="1" applyFont="1" applyFill="1" applyBorder="1" applyAlignment="1">
      <alignment horizontal="right" vertical="center"/>
    </xf>
    <xf numFmtId="44" fontId="13" fillId="10" borderId="11" xfId="5" applyNumberFormat="1" applyFont="1" applyFill="1" applyBorder="1" applyAlignment="1">
      <alignment horizontal="right" vertical="center"/>
    </xf>
    <xf numFmtId="44" fontId="0" fillId="10" borderId="1" xfId="5" applyNumberFormat="1" applyFont="1" applyFill="1" applyBorder="1" applyAlignment="1">
      <alignment horizontal="right" vertical="center"/>
    </xf>
    <xf numFmtId="44" fontId="17" fillId="10" borderId="1" xfId="5" applyNumberFormat="1" applyFont="1" applyFill="1" applyBorder="1" applyAlignment="1">
      <alignment horizontal="right" vertical="center" wrapText="1"/>
    </xf>
    <xf numFmtId="44" fontId="19" fillId="10" borderId="1" xfId="5" applyNumberFormat="1" applyFont="1" applyFill="1" applyBorder="1" applyAlignment="1">
      <alignment horizontal="right" vertical="center"/>
    </xf>
    <xf numFmtId="0" fontId="7" fillId="4" borderId="1" xfId="2" applyFont="1" applyFill="1" applyBorder="1" applyAlignment="1">
      <alignment horizontal="center" vertical="center"/>
    </xf>
    <xf numFmtId="44" fontId="2" fillId="0" borderId="0" xfId="2" applyNumberFormat="1" applyAlignment="1">
      <alignment horizontal="right" vertical="center"/>
    </xf>
    <xf numFmtId="0" fontId="8" fillId="0" borderId="0" xfId="2" applyFont="1" applyAlignment="1">
      <alignment horizontal="center" vertical="center"/>
    </xf>
    <xf numFmtId="0" fontId="8" fillId="5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40" fontId="8" fillId="0" borderId="1" xfId="2" applyNumberFormat="1" applyFont="1" applyFill="1" applyBorder="1" applyAlignment="1">
      <alignment horizontal="center" vertical="center" wrapText="1"/>
    </xf>
    <xf numFmtId="40" fontId="7" fillId="8" borderId="1" xfId="2" applyNumberFormat="1" applyFont="1" applyFill="1" applyBorder="1" applyAlignment="1">
      <alignment horizontal="center" vertical="center" wrapText="1"/>
    </xf>
    <xf numFmtId="40" fontId="8" fillId="0" borderId="2" xfId="2" applyNumberFormat="1" applyFont="1" applyFill="1" applyBorder="1" applyAlignment="1">
      <alignment horizontal="center" vertical="center" wrapText="1"/>
    </xf>
    <xf numFmtId="40" fontId="8" fillId="0" borderId="11" xfId="2" applyNumberFormat="1" applyFont="1" applyFill="1" applyBorder="1" applyAlignment="1">
      <alignment horizontal="center" vertical="center" wrapText="1"/>
    </xf>
    <xf numFmtId="40" fontId="8" fillId="0" borderId="1" xfId="2" applyNumberFormat="1" applyFont="1" applyBorder="1" applyAlignment="1">
      <alignment horizontal="center" vertical="center" wrapText="1"/>
    </xf>
    <xf numFmtId="40" fontId="8" fillId="6" borderId="1" xfId="2" applyNumberFormat="1" applyFont="1" applyFill="1" applyBorder="1" applyAlignment="1">
      <alignment horizontal="center" vertical="center" wrapText="1"/>
    </xf>
    <xf numFmtId="44" fontId="2" fillId="6" borderId="1" xfId="5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2" fillId="3" borderId="0" xfId="2" applyFill="1" applyAlignment="1">
      <alignment horizontal="right" vertical="center"/>
    </xf>
    <xf numFmtId="0" fontId="7" fillId="5" borderId="2" xfId="2" applyFont="1" applyFill="1" applyBorder="1" applyAlignment="1">
      <alignment horizontal="center" vertical="center" wrapText="1"/>
    </xf>
    <xf numFmtId="0" fontId="7" fillId="5" borderId="8" xfId="2" applyFont="1" applyFill="1" applyBorder="1" applyAlignment="1">
      <alignment horizontal="center" vertical="center" wrapText="1"/>
    </xf>
    <xf numFmtId="0" fontId="7" fillId="5" borderId="11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center" vertical="center"/>
    </xf>
    <xf numFmtId="0" fontId="7" fillId="5" borderId="4" xfId="2" applyFont="1" applyFill="1" applyBorder="1" applyAlignment="1">
      <alignment horizontal="center" vertical="center"/>
    </xf>
    <xf numFmtId="0" fontId="7" fillId="5" borderId="5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6" fillId="3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7" fillId="10" borderId="2" xfId="2" applyFont="1" applyFill="1" applyBorder="1" applyAlignment="1">
      <alignment horizontal="center" vertical="center" wrapText="1"/>
    </xf>
    <xf numFmtId="0" fontId="7" fillId="10" borderId="8" xfId="2" applyFont="1" applyFill="1" applyBorder="1" applyAlignment="1">
      <alignment horizontal="center" vertical="center" wrapText="1"/>
    </xf>
    <xf numFmtId="0" fontId="7" fillId="10" borderId="1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11" xfId="2" applyFont="1" applyFill="1" applyBorder="1" applyAlignment="1">
      <alignment horizontal="center" vertical="center"/>
    </xf>
    <xf numFmtId="0" fontId="7" fillId="5" borderId="6" xfId="2" applyFont="1" applyFill="1" applyBorder="1" applyAlignment="1">
      <alignment horizontal="center" vertical="center" wrapText="1"/>
    </xf>
    <xf numFmtId="0" fontId="7" fillId="5" borderId="7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10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8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</cellXfs>
  <cellStyles count="6">
    <cellStyle name="Buena" xfId="1" builtinId="26"/>
    <cellStyle name="Moneda" xfId="5" builtinId="4"/>
    <cellStyle name="Moneda 3 2" xfId="4"/>
    <cellStyle name="Normal" xfId="0" builtinId="0"/>
    <cellStyle name="Normal 10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merica%20Encinas\Documents\COPRESON\2014\Administrativos\Presupuesto%202015\Admon\Nominas\NOMINAS%20201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Consejo\Documents\Copreson\2017\Nomina\NOMINAS%202017%20V.%20PBR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Consejo\Documents\Copreson\2017\Nomina\NOMINAS%202017%20V.%20PBR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gla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merica%20Encinas\Documents\COPRESON\2014\Administrativos\Presupuesto%202015\layout%20plantilla%20organismos%202015%20Calculo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Users\America%20Encinas\Documents\COPRESON\2015\Administrativos\Presupuesto%202015\Presupuesto%202015%20V.%20SAC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c\Empresas\Reportes\Contpaq\Mis%20Reportes\I.trim.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sejo/Downloads/PAA%2020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ncinas/Desktop/AGVazquez/2019/Users/America%20Encinas/Documents/COPRESON/2015/Administrativos/Informes%20Trimestrales/IV%20Trimestre/Ppto%20Egresos%2012.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Documents/COPRESON/2015/Administrativos/Informes%20Trimestrales/IV%20Trimestre/Ppto%20Egresos%2012.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encinas/Desktop/AGVazquez/2019/Users/America%20Encinas/AppData/Roaming/Microsoft/Excel/PT%20Gastos%20x%20partida%20pptal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erica%20Encinas/AppData/Roaming/Microsoft/Excel/PT%20Gastos%20x%20partida%20pp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nero"/>
      <sheetName val="2.Enero"/>
      <sheetName val="RL Enero"/>
      <sheetName val="AG Enero"/>
      <sheetName val="1.Febrero"/>
      <sheetName val="2.Febrero"/>
      <sheetName val="RL Febrero"/>
      <sheetName val="1.MARZO"/>
      <sheetName val="2.MARZO"/>
      <sheetName val="RL Marzo"/>
      <sheetName val="1.ABRIL"/>
      <sheetName val="2.ABRIL "/>
      <sheetName val="RL Abr"/>
      <sheetName val="1.Mayo"/>
      <sheetName val="RL May"/>
      <sheetName val="2.Mayo"/>
      <sheetName val="1.Junio"/>
      <sheetName val="RL Jun"/>
      <sheetName val="2.Junio"/>
      <sheetName val="1.Julio"/>
      <sheetName val="RL Jul"/>
      <sheetName val="2.Julio"/>
      <sheetName val="PVAC"/>
      <sheetName val="1.Ago"/>
      <sheetName val="RL Ago"/>
      <sheetName val="2.Ago"/>
      <sheetName val="1.Sep"/>
      <sheetName val="RL Sep"/>
      <sheetName val="2.Sep"/>
      <sheetName val="1.Oct"/>
      <sheetName val="RL Oct"/>
      <sheetName val="2.Oct"/>
      <sheetName val="1.Nov"/>
      <sheetName val="RL Nov"/>
      <sheetName val="2.Nov"/>
      <sheetName val="Agui.2011"/>
      <sheetName val="1.Dic"/>
      <sheetName val="RL Dic"/>
      <sheetName val="2.Dic"/>
      <sheetName val="PMA VAC"/>
      <sheetName val="BONOS"/>
    </sheetNames>
    <sheetDataSet>
      <sheetData sheetId="0" refreshError="1">
        <row r="3">
          <cell r="A3" t="str">
            <v>NUMERO</v>
          </cell>
          <cell r="B3" t="str">
            <v>RFC</v>
          </cell>
          <cell r="C3" t="str">
            <v>NOMBRE</v>
          </cell>
          <cell r="D3" t="str">
            <v>PUESTO</v>
          </cell>
          <cell r="E3" t="str">
            <v>sn</v>
          </cell>
        </row>
        <row r="4">
          <cell r="A4">
            <v>8</v>
          </cell>
          <cell r="B4" t="str">
            <v>DUQL810622</v>
          </cell>
          <cell r="C4" t="str">
            <v>DUARTE QUIROZ LUIS ALBERTO</v>
          </cell>
          <cell r="D4" t="str">
            <v>PROMOTOR REGIONAL</v>
          </cell>
          <cell r="E4" t="str">
            <v xml:space="preserve">   1</v>
          </cell>
          <cell r="F4" t="str">
            <v>Promocion de Inversion</v>
          </cell>
          <cell r="G4">
            <v>38153</v>
          </cell>
          <cell r="H4" t="str">
            <v xml:space="preserve">11-I  </v>
          </cell>
          <cell r="I4">
            <v>4232.49</v>
          </cell>
          <cell r="J4">
            <v>1692.99</v>
          </cell>
          <cell r="K4">
            <v>2539.4899999999998</v>
          </cell>
          <cell r="L4">
            <v>3627.85</v>
          </cell>
          <cell r="M4">
            <v>393.01</v>
          </cell>
          <cell r="N4">
            <v>0</v>
          </cell>
          <cell r="O4">
            <v>0</v>
          </cell>
          <cell r="P4">
            <v>211.62</v>
          </cell>
          <cell r="Q4">
            <v>0</v>
          </cell>
          <cell r="R4">
            <v>0</v>
          </cell>
          <cell r="S4">
            <v>0</v>
          </cell>
          <cell r="T4">
            <v>12697.45</v>
          </cell>
          <cell r="U4">
            <v>12697.45</v>
          </cell>
          <cell r="V4">
            <v>1101.3599999999999</v>
          </cell>
          <cell r="W4">
            <v>1269.74</v>
          </cell>
          <cell r="X4">
            <v>698.36</v>
          </cell>
          <cell r="Y4">
            <v>0.1</v>
          </cell>
          <cell r="Z4">
            <v>1.25</v>
          </cell>
          <cell r="AA4">
            <v>63.48</v>
          </cell>
          <cell r="AB4">
            <v>63.48</v>
          </cell>
          <cell r="AC4">
            <v>126.97</v>
          </cell>
          <cell r="AD4">
            <v>2223.3799999999997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3324.74</v>
          </cell>
          <cell r="AJ4">
            <v>9372.7100000000009</v>
          </cell>
        </row>
        <row r="5">
          <cell r="A5">
            <v>9</v>
          </cell>
          <cell r="B5" t="str">
            <v>EIPL711209</v>
          </cell>
          <cell r="C5" t="str">
            <v>ELIAS PACHECO LORENA</v>
          </cell>
          <cell r="D5" t="str">
            <v>DIRECTOR CONTROLY EVALUACION</v>
          </cell>
          <cell r="E5" t="str">
            <v xml:space="preserve">   5</v>
          </cell>
          <cell r="F5" t="str">
            <v xml:space="preserve">Control y Evaluación </v>
          </cell>
          <cell r="G5">
            <v>38245</v>
          </cell>
          <cell r="H5" t="str">
            <v xml:space="preserve">12-I  </v>
          </cell>
          <cell r="I5">
            <v>4000.5</v>
          </cell>
          <cell r="J5">
            <v>1600.2</v>
          </cell>
          <cell r="K5">
            <v>2400.3000000000002</v>
          </cell>
          <cell r="L5">
            <v>3429</v>
          </cell>
          <cell r="M5">
            <v>8362.9500000000007</v>
          </cell>
          <cell r="N5">
            <v>1811.88</v>
          </cell>
          <cell r="O5">
            <v>0</v>
          </cell>
          <cell r="P5">
            <v>0</v>
          </cell>
          <cell r="Q5">
            <v>400.05</v>
          </cell>
          <cell r="R5">
            <v>0</v>
          </cell>
          <cell r="S5">
            <v>0</v>
          </cell>
          <cell r="T5">
            <v>12735.99</v>
          </cell>
          <cell r="U5">
            <v>22004.880000000001</v>
          </cell>
          <cell r="V5">
            <v>2966.33</v>
          </cell>
          <cell r="W5">
            <v>1257.3</v>
          </cell>
          <cell r="X5">
            <v>691.51</v>
          </cell>
          <cell r="Y5">
            <v>0.1</v>
          </cell>
          <cell r="Z5">
            <v>1.25</v>
          </cell>
          <cell r="AA5">
            <v>62.86</v>
          </cell>
          <cell r="AB5">
            <v>62.86</v>
          </cell>
          <cell r="AC5">
            <v>125.73</v>
          </cell>
          <cell r="AD5">
            <v>2201.6099999999997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5167.9399999999996</v>
          </cell>
          <cell r="AJ5">
            <v>16836.940000000002</v>
          </cell>
        </row>
        <row r="6">
          <cell r="A6">
            <v>10</v>
          </cell>
          <cell r="B6" t="str">
            <v>EIPC460918</v>
          </cell>
          <cell r="C6" t="str">
            <v>ENCINAS PARRA CECILIA</v>
          </cell>
          <cell r="D6" t="str">
            <v>AUXILIAR RELACIONES PUBLICAS</v>
          </cell>
          <cell r="E6" t="str">
            <v xml:space="preserve">   1</v>
          </cell>
          <cell r="F6" t="str">
            <v>Promocion de Inversion</v>
          </cell>
          <cell r="G6">
            <v>38047</v>
          </cell>
          <cell r="H6" t="str">
            <v xml:space="preserve">10-I  </v>
          </cell>
          <cell r="I6">
            <v>3069.01</v>
          </cell>
          <cell r="J6">
            <v>1227.5999999999999</v>
          </cell>
          <cell r="K6">
            <v>1841.4</v>
          </cell>
          <cell r="L6">
            <v>2630.58</v>
          </cell>
          <cell r="M6">
            <v>754.61</v>
          </cell>
          <cell r="N6">
            <v>0</v>
          </cell>
          <cell r="O6">
            <v>0</v>
          </cell>
          <cell r="P6">
            <v>153.44999999999999</v>
          </cell>
          <cell r="Q6">
            <v>0</v>
          </cell>
          <cell r="R6">
            <v>0</v>
          </cell>
          <cell r="S6">
            <v>0</v>
          </cell>
          <cell r="T6">
            <v>9676.6500000000015</v>
          </cell>
          <cell r="U6">
            <v>9676.6500000000015</v>
          </cell>
          <cell r="V6">
            <v>493.92</v>
          </cell>
          <cell r="W6">
            <v>920.7</v>
          </cell>
          <cell r="X6">
            <v>506.38</v>
          </cell>
          <cell r="Y6">
            <v>0.1</v>
          </cell>
          <cell r="Z6">
            <v>1.25</v>
          </cell>
          <cell r="AA6">
            <v>46.03</v>
          </cell>
          <cell r="AB6">
            <v>46.03</v>
          </cell>
          <cell r="AC6">
            <v>92.07</v>
          </cell>
          <cell r="AD6">
            <v>1612.5599999999997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2106.4799999999996</v>
          </cell>
          <cell r="AJ6">
            <v>7570.1700000000019</v>
          </cell>
        </row>
        <row r="7">
          <cell r="A7">
            <v>12</v>
          </cell>
          <cell r="B7" t="str">
            <v>GORM720626</v>
          </cell>
          <cell r="C7" t="str">
            <v>GOMEZ RAMIREZ MARTIN XICOTENCATL</v>
          </cell>
          <cell r="D7" t="str">
            <v>AUXILIAR ADMINITRATIVO</v>
          </cell>
          <cell r="E7" t="str">
            <v xml:space="preserve">   1</v>
          </cell>
          <cell r="F7" t="str">
            <v>Promocion de Inversion</v>
          </cell>
          <cell r="G7">
            <v>38275</v>
          </cell>
          <cell r="H7" t="str">
            <v xml:space="preserve">9-I  </v>
          </cell>
          <cell r="I7">
            <v>2704.4</v>
          </cell>
          <cell r="J7">
            <v>1081.76</v>
          </cell>
          <cell r="K7">
            <v>1622.64</v>
          </cell>
          <cell r="L7">
            <v>2318.0500000000002</v>
          </cell>
          <cell r="M7">
            <v>251.11</v>
          </cell>
          <cell r="N7">
            <v>0</v>
          </cell>
          <cell r="O7">
            <v>0</v>
          </cell>
          <cell r="P7">
            <v>135.21</v>
          </cell>
          <cell r="Q7">
            <v>0</v>
          </cell>
          <cell r="R7">
            <v>0</v>
          </cell>
          <cell r="S7">
            <v>0</v>
          </cell>
          <cell r="T7">
            <v>8113.17</v>
          </cell>
          <cell r="U7">
            <v>8113.17</v>
          </cell>
          <cell r="V7">
            <v>232.22</v>
          </cell>
          <cell r="W7">
            <v>811.32</v>
          </cell>
          <cell r="X7">
            <v>446.22</v>
          </cell>
          <cell r="Y7">
            <v>0.1</v>
          </cell>
          <cell r="Z7">
            <v>1.25</v>
          </cell>
          <cell r="AA7">
            <v>40.56</v>
          </cell>
          <cell r="AB7">
            <v>40.56</v>
          </cell>
          <cell r="AC7">
            <v>81.13</v>
          </cell>
          <cell r="AD7">
            <v>1421.1399999999999</v>
          </cell>
          <cell r="AE7">
            <v>0</v>
          </cell>
          <cell r="AF7">
            <v>0</v>
          </cell>
          <cell r="AG7">
            <v>0</v>
          </cell>
          <cell r="AH7">
            <v>125.1</v>
          </cell>
          <cell r="AI7">
            <v>1653.36</v>
          </cell>
          <cell r="AJ7">
            <v>6584.9100000000008</v>
          </cell>
        </row>
        <row r="8">
          <cell r="A8">
            <v>13</v>
          </cell>
          <cell r="B8" t="str">
            <v>GOVA8003295B0</v>
          </cell>
          <cell r="C8" t="str">
            <v>GONZALEZ VARGAS ANGELA BEATRIZ</v>
          </cell>
          <cell r="D8" t="str">
            <v>DIRECTOR  COMERCIO EXTERIOR</v>
          </cell>
          <cell r="E8" t="str">
            <v xml:space="preserve">   1</v>
          </cell>
          <cell r="F8" t="str">
            <v>Promocion de Inversion</v>
          </cell>
          <cell r="G8">
            <v>37712</v>
          </cell>
          <cell r="H8" t="str">
            <v xml:space="preserve">12-A  </v>
          </cell>
          <cell r="I8">
            <v>4158</v>
          </cell>
          <cell r="J8">
            <v>1663.2</v>
          </cell>
          <cell r="K8">
            <v>2494.8000000000002</v>
          </cell>
          <cell r="L8">
            <v>3564</v>
          </cell>
          <cell r="M8">
            <v>8306.1</v>
          </cell>
          <cell r="N8">
            <v>1760.12</v>
          </cell>
          <cell r="O8">
            <v>0</v>
          </cell>
          <cell r="P8">
            <v>207.9</v>
          </cell>
          <cell r="Q8">
            <v>0</v>
          </cell>
          <cell r="R8">
            <v>0</v>
          </cell>
          <cell r="S8">
            <v>0</v>
          </cell>
          <cell r="T8">
            <v>12087.9</v>
          </cell>
          <cell r="U8">
            <v>22154.12</v>
          </cell>
          <cell r="V8">
            <v>2981.85</v>
          </cell>
          <cell r="W8">
            <v>1247.4000000000001</v>
          </cell>
          <cell r="X8">
            <v>686.07</v>
          </cell>
          <cell r="Y8">
            <v>0.1</v>
          </cell>
          <cell r="Z8">
            <v>1.25</v>
          </cell>
          <cell r="AA8">
            <v>62.37</v>
          </cell>
          <cell r="AB8">
            <v>62.37</v>
          </cell>
          <cell r="AC8">
            <v>124.74</v>
          </cell>
          <cell r="AD8">
            <v>2184.2999999999997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5166.1499999999996</v>
          </cell>
          <cell r="AJ8">
            <v>16987.97</v>
          </cell>
        </row>
        <row r="9">
          <cell r="A9">
            <v>18</v>
          </cell>
          <cell r="B9" t="str">
            <v>MORE821127</v>
          </cell>
          <cell r="C9" t="str">
            <v>MORALES RODRIGUEZ ELISA IVETH</v>
          </cell>
          <cell r="D9" t="str">
            <v>POROMOTOR REGIONAL SUR A</v>
          </cell>
          <cell r="E9" t="str">
            <v xml:space="preserve">   2</v>
          </cell>
          <cell r="F9" t="str">
            <v>Comercio Exterior</v>
          </cell>
          <cell r="G9">
            <v>38565</v>
          </cell>
          <cell r="H9" t="str">
            <v xml:space="preserve">9-I  </v>
          </cell>
          <cell r="I9">
            <v>3069.01</v>
          </cell>
          <cell r="J9">
            <v>1227.5999999999999</v>
          </cell>
          <cell r="K9">
            <v>1841.4</v>
          </cell>
          <cell r="L9">
            <v>2630.58</v>
          </cell>
          <cell r="M9">
            <v>1597.47</v>
          </cell>
          <cell r="N9">
            <v>88.98</v>
          </cell>
          <cell r="O9">
            <v>0</v>
          </cell>
          <cell r="P9">
            <v>153.44999999999999</v>
          </cell>
          <cell r="Q9">
            <v>0</v>
          </cell>
          <cell r="R9">
            <v>0</v>
          </cell>
          <cell r="S9">
            <v>0</v>
          </cell>
          <cell r="T9">
            <v>9011.02</v>
          </cell>
          <cell r="U9">
            <v>10608.49</v>
          </cell>
          <cell r="V9">
            <v>845.5</v>
          </cell>
          <cell r="W9">
            <v>920.7</v>
          </cell>
          <cell r="X9">
            <v>506.38</v>
          </cell>
          <cell r="Y9">
            <v>0.1</v>
          </cell>
          <cell r="Z9">
            <v>1.25</v>
          </cell>
          <cell r="AA9">
            <v>46.03</v>
          </cell>
          <cell r="AB9">
            <v>46.03</v>
          </cell>
          <cell r="AC9">
            <v>92.07</v>
          </cell>
          <cell r="AD9">
            <v>1612.5599999999997</v>
          </cell>
          <cell r="AE9">
            <v>0</v>
          </cell>
          <cell r="AF9">
            <v>1113.57</v>
          </cell>
          <cell r="AG9">
            <v>0</v>
          </cell>
          <cell r="AH9">
            <v>0</v>
          </cell>
          <cell r="AI9">
            <v>3571.6299999999992</v>
          </cell>
          <cell r="AJ9">
            <v>7036.8600000000006</v>
          </cell>
        </row>
        <row r="10">
          <cell r="A10">
            <v>23</v>
          </cell>
          <cell r="B10" t="str">
            <v>PILJ771224</v>
          </cell>
          <cell r="C10" t="str">
            <v>PINTO LEON JESUS RODOLFO</v>
          </cell>
          <cell r="D10" t="str">
            <v>PROMOTOR SECTORIAL</v>
          </cell>
          <cell r="E10" t="str">
            <v xml:space="preserve">   1</v>
          </cell>
          <cell r="F10" t="str">
            <v>Promocion de Inversion</v>
          </cell>
          <cell r="G10">
            <v>37712</v>
          </cell>
          <cell r="H10" t="str">
            <v xml:space="preserve">11-I  </v>
          </cell>
          <cell r="I10">
            <v>4232.49</v>
          </cell>
          <cell r="J10">
            <v>1692.99</v>
          </cell>
          <cell r="K10">
            <v>2539.4899999999998</v>
          </cell>
          <cell r="L10">
            <v>3627.85</v>
          </cell>
          <cell r="M10">
            <v>393.01</v>
          </cell>
          <cell r="N10">
            <v>0</v>
          </cell>
          <cell r="O10">
            <v>0</v>
          </cell>
          <cell r="P10">
            <v>211.62</v>
          </cell>
          <cell r="Q10">
            <v>0</v>
          </cell>
          <cell r="R10">
            <v>0</v>
          </cell>
          <cell r="S10">
            <v>0</v>
          </cell>
          <cell r="T10">
            <v>12697.45</v>
          </cell>
          <cell r="U10">
            <v>12697.45</v>
          </cell>
          <cell r="V10">
            <v>1101.3599999999999</v>
          </cell>
          <cell r="W10">
            <v>1269.74</v>
          </cell>
          <cell r="X10">
            <v>698.36</v>
          </cell>
          <cell r="Y10">
            <v>0.1</v>
          </cell>
          <cell r="Z10">
            <v>1.25</v>
          </cell>
          <cell r="AA10">
            <v>63.48</v>
          </cell>
          <cell r="AB10">
            <v>63.48</v>
          </cell>
          <cell r="AC10">
            <v>126.97</v>
          </cell>
          <cell r="AD10">
            <v>2223.3799999999997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3324.74</v>
          </cell>
          <cell r="AJ10">
            <v>9372.7100000000009</v>
          </cell>
        </row>
        <row r="11">
          <cell r="A11">
            <v>36</v>
          </cell>
          <cell r="B11" t="str">
            <v>GACA780712PI2</v>
          </cell>
          <cell r="C11" t="str">
            <v>GARCIA CONTRERAS ADOLFO PEDRO</v>
          </cell>
          <cell r="D11" t="str">
            <v xml:space="preserve">PROMOTOR SECTORIAL </v>
          </cell>
          <cell r="E11" t="str">
            <v xml:space="preserve">   1</v>
          </cell>
          <cell r="F11" t="str">
            <v>Promocion de Inversion</v>
          </cell>
          <cell r="G11">
            <v>38817</v>
          </cell>
          <cell r="H11" t="str">
            <v xml:space="preserve">11-I  </v>
          </cell>
          <cell r="I11">
            <v>4232.49</v>
          </cell>
          <cell r="J11">
            <v>1692.99</v>
          </cell>
          <cell r="K11">
            <v>2539.4899999999998</v>
          </cell>
          <cell r="L11">
            <v>3627.85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12092.82</v>
          </cell>
          <cell r="U11">
            <v>12092.82</v>
          </cell>
          <cell r="V11">
            <v>843.07</v>
          </cell>
          <cell r="W11">
            <v>1209.28</v>
          </cell>
          <cell r="X11">
            <v>665.1</v>
          </cell>
          <cell r="Y11">
            <v>0.1</v>
          </cell>
          <cell r="Z11">
            <v>1.25</v>
          </cell>
          <cell r="AA11">
            <v>60.46</v>
          </cell>
          <cell r="AB11">
            <v>60.46</v>
          </cell>
          <cell r="AC11">
            <v>120.92</v>
          </cell>
          <cell r="AD11">
            <v>2117.5700000000002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2960.6400000000003</v>
          </cell>
          <cell r="AJ11">
            <v>9132.18</v>
          </cell>
        </row>
        <row r="12">
          <cell r="A12">
            <v>330</v>
          </cell>
          <cell r="B12" t="str">
            <v>AAVA830618</v>
          </cell>
          <cell r="C12" t="str">
            <v>ALVAREZ VILLA ANA ESTHER</v>
          </cell>
          <cell r="D12" t="str">
            <v>PROMOTORA REGIONAL</v>
          </cell>
          <cell r="E12" t="str">
            <v xml:space="preserve">   2</v>
          </cell>
          <cell r="F12" t="str">
            <v>Comercio Exterior</v>
          </cell>
          <cell r="G12">
            <v>38718</v>
          </cell>
          <cell r="H12" t="str">
            <v xml:space="preserve">10-I  </v>
          </cell>
          <cell r="I12">
            <v>3069.01</v>
          </cell>
          <cell r="J12">
            <v>1227.5999999999999</v>
          </cell>
          <cell r="K12">
            <v>1841.4</v>
          </cell>
          <cell r="L12">
            <v>2630.58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8768.59</v>
          </cell>
          <cell r="U12">
            <v>8768.59</v>
          </cell>
          <cell r="V12">
            <v>229.86</v>
          </cell>
          <cell r="W12">
            <v>876.86</v>
          </cell>
          <cell r="X12">
            <v>482.27</v>
          </cell>
          <cell r="Y12">
            <v>0.1</v>
          </cell>
          <cell r="Z12">
            <v>1.25</v>
          </cell>
          <cell r="AA12">
            <v>43.84</v>
          </cell>
          <cell r="AB12">
            <v>43.84</v>
          </cell>
          <cell r="AC12">
            <v>87.68</v>
          </cell>
          <cell r="AD12">
            <v>1535.84</v>
          </cell>
          <cell r="AE12">
            <v>0</v>
          </cell>
          <cell r="AF12">
            <v>0</v>
          </cell>
          <cell r="AG12">
            <v>0</v>
          </cell>
          <cell r="AH12">
            <v>145.37</v>
          </cell>
          <cell r="AI12">
            <v>1765.6999999999998</v>
          </cell>
          <cell r="AJ12">
            <v>7148.26</v>
          </cell>
        </row>
        <row r="13">
          <cell r="A13">
            <v>352</v>
          </cell>
          <cell r="B13" t="str">
            <v>LITA850220PE7</v>
          </cell>
          <cell r="C13" t="str">
            <v>LLITERAS TRUJILLO ALEJANDRINA</v>
          </cell>
          <cell r="D13" t="str">
            <v>ASISTENTE EJECUTIVA DIRECCION GENERAL</v>
          </cell>
          <cell r="E13" t="str">
            <v xml:space="preserve">   1</v>
          </cell>
          <cell r="F13" t="str">
            <v>Promocion de Inversion</v>
          </cell>
          <cell r="G13">
            <v>39479</v>
          </cell>
          <cell r="H13" t="str">
            <v xml:space="preserve">11-I  </v>
          </cell>
          <cell r="I13">
            <v>4232.49</v>
          </cell>
          <cell r="J13">
            <v>1692.99</v>
          </cell>
          <cell r="K13">
            <v>2539.4899999999998</v>
          </cell>
          <cell r="L13">
            <v>3627.85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12092.82</v>
          </cell>
          <cell r="U13">
            <v>12092.82</v>
          </cell>
          <cell r="V13">
            <v>843.07</v>
          </cell>
          <cell r="W13">
            <v>1209.28</v>
          </cell>
          <cell r="X13">
            <v>665.1</v>
          </cell>
          <cell r="Y13">
            <v>0.1</v>
          </cell>
          <cell r="Z13">
            <v>1.25</v>
          </cell>
          <cell r="AA13">
            <v>60.46</v>
          </cell>
          <cell r="AB13">
            <v>60.46</v>
          </cell>
          <cell r="AC13">
            <v>120.92</v>
          </cell>
          <cell r="AD13">
            <v>2117.5700000000002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2960.6400000000003</v>
          </cell>
          <cell r="AJ13">
            <v>9132.18</v>
          </cell>
        </row>
        <row r="14">
          <cell r="A14">
            <v>355</v>
          </cell>
          <cell r="B14" t="str">
            <v>PISM8403213L7</v>
          </cell>
          <cell r="C14" t="str">
            <v>PINTO SERRANO MONICA GUADALUPE</v>
          </cell>
          <cell r="D14" t="str">
            <v>PROMOTOR DE COMERCIO EXTERIOR</v>
          </cell>
          <cell r="E14" t="str">
            <v xml:space="preserve">   2</v>
          </cell>
          <cell r="F14" t="str">
            <v>Comercio Exterior</v>
          </cell>
          <cell r="G14">
            <v>39722</v>
          </cell>
          <cell r="H14" t="str">
            <v xml:space="preserve">11-I  </v>
          </cell>
          <cell r="I14">
            <v>4232.49</v>
          </cell>
          <cell r="J14">
            <v>1692.99</v>
          </cell>
          <cell r="K14">
            <v>2539.4899999999998</v>
          </cell>
          <cell r="L14">
            <v>3627.85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12092.82</v>
          </cell>
          <cell r="U14">
            <v>12092.82</v>
          </cell>
          <cell r="V14">
            <v>843.07</v>
          </cell>
          <cell r="W14">
            <v>1209.28</v>
          </cell>
          <cell r="X14">
            <v>665.1</v>
          </cell>
          <cell r="Y14">
            <v>0.1</v>
          </cell>
          <cell r="Z14">
            <v>1.25</v>
          </cell>
          <cell r="AA14">
            <v>60.46</v>
          </cell>
          <cell r="AB14">
            <v>60.46</v>
          </cell>
          <cell r="AC14">
            <v>120.92</v>
          </cell>
          <cell r="AD14">
            <v>2117.5700000000002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2960.6400000000003</v>
          </cell>
          <cell r="AJ14">
            <v>9132.18</v>
          </cell>
        </row>
        <row r="15">
          <cell r="A15">
            <v>358</v>
          </cell>
          <cell r="B15" t="str">
            <v>CAGL831127217</v>
          </cell>
          <cell r="C15" t="str">
            <v>CAMPA GONZALEZ LIZETH</v>
          </cell>
          <cell r="D15" t="str">
            <v>ASISTENTE ADMINISTRATIVA</v>
          </cell>
          <cell r="E15" t="str">
            <v xml:space="preserve">   1</v>
          </cell>
          <cell r="F15" t="str">
            <v>Promocion de Inversion</v>
          </cell>
          <cell r="G15">
            <v>39873</v>
          </cell>
          <cell r="H15" t="str">
            <v xml:space="preserve">9-I  </v>
          </cell>
          <cell r="I15">
            <v>2704.4</v>
          </cell>
          <cell r="J15">
            <v>1081.76</v>
          </cell>
          <cell r="K15">
            <v>1622.64</v>
          </cell>
          <cell r="L15">
            <v>2318.0500000000002</v>
          </cell>
          <cell r="M15">
            <v>1531.96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7726.85</v>
          </cell>
          <cell r="U15">
            <v>9258.8100000000013</v>
          </cell>
          <cell r="V15">
            <v>521.52</v>
          </cell>
          <cell r="W15">
            <v>772.68</v>
          </cell>
          <cell r="X15">
            <v>424.97</v>
          </cell>
          <cell r="Y15">
            <v>0.1</v>
          </cell>
          <cell r="Z15">
            <v>1.25</v>
          </cell>
          <cell r="AA15">
            <v>38.630000000000003</v>
          </cell>
          <cell r="AB15">
            <v>38.630000000000003</v>
          </cell>
          <cell r="AC15">
            <v>77.260000000000005</v>
          </cell>
          <cell r="AD15">
            <v>1353.5200000000002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1875.0400000000002</v>
          </cell>
          <cell r="AJ15">
            <v>7383.7700000000013</v>
          </cell>
        </row>
        <row r="16">
          <cell r="A16">
            <v>362</v>
          </cell>
          <cell r="B16" t="str">
            <v>VACX830605</v>
          </cell>
          <cell r="C16" t="str">
            <v>VALENZUELA CARPIO ALEJANDRO</v>
          </cell>
          <cell r="D16" t="str">
            <v>PROMOTOR NORTE</v>
          </cell>
          <cell r="E16" t="str">
            <v xml:space="preserve">   1</v>
          </cell>
          <cell r="F16" t="str">
            <v>Promocion de Inversion</v>
          </cell>
          <cell r="G16">
            <v>40101</v>
          </cell>
          <cell r="H16" t="str">
            <v xml:space="preserve">10-I  </v>
          </cell>
          <cell r="I16">
            <v>4232.49</v>
          </cell>
          <cell r="J16">
            <v>1692.99</v>
          </cell>
          <cell r="K16">
            <v>2539.4899999999998</v>
          </cell>
          <cell r="L16">
            <v>3627.85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12092.82</v>
          </cell>
          <cell r="U16">
            <v>12092.82</v>
          </cell>
          <cell r="V16">
            <v>843.07</v>
          </cell>
          <cell r="W16">
            <v>1209.28</v>
          </cell>
          <cell r="X16">
            <v>665.1</v>
          </cell>
          <cell r="Y16">
            <v>0.1</v>
          </cell>
          <cell r="Z16">
            <v>1.25</v>
          </cell>
          <cell r="AA16">
            <v>60.46</v>
          </cell>
          <cell r="AB16">
            <v>60.46</v>
          </cell>
          <cell r="AC16">
            <v>120.92</v>
          </cell>
          <cell r="AD16">
            <v>2117.5700000000002</v>
          </cell>
          <cell r="AE16">
            <v>604.64</v>
          </cell>
          <cell r="AF16">
            <v>0</v>
          </cell>
          <cell r="AG16">
            <v>0</v>
          </cell>
          <cell r="AH16">
            <v>0</v>
          </cell>
          <cell r="AI16">
            <v>3565.28</v>
          </cell>
          <cell r="AJ16">
            <v>8527.5399999999991</v>
          </cell>
        </row>
        <row r="17">
          <cell r="A17">
            <v>363</v>
          </cell>
          <cell r="B17" t="str">
            <v>AEPJ731117NA5</v>
          </cell>
          <cell r="C17" t="str">
            <v>ARREDONDO PERERA JESUS IVAN</v>
          </cell>
          <cell r="D17" t="str">
            <v>DIRECTOR DE INVERSION</v>
          </cell>
          <cell r="E17" t="str">
            <v xml:space="preserve">   4</v>
          </cell>
          <cell r="F17" t="str">
            <v>Atn. Inversionistas</v>
          </cell>
          <cell r="G17">
            <v>40112</v>
          </cell>
          <cell r="H17" t="str">
            <v xml:space="preserve">12-I  </v>
          </cell>
          <cell r="I17">
            <v>4158</v>
          </cell>
          <cell r="J17">
            <v>1663.2</v>
          </cell>
          <cell r="K17">
            <v>2494.8000000000002</v>
          </cell>
          <cell r="L17">
            <v>3564</v>
          </cell>
          <cell r="M17">
            <v>7920</v>
          </cell>
          <cell r="N17">
            <v>1620.41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11880</v>
          </cell>
          <cell r="U17">
            <v>21420.41</v>
          </cell>
          <cell r="V17">
            <v>2842.14</v>
          </cell>
          <cell r="W17">
            <v>1188</v>
          </cell>
          <cell r="X17">
            <v>653.4</v>
          </cell>
          <cell r="Y17">
            <v>0.1</v>
          </cell>
          <cell r="Z17">
            <v>1.25</v>
          </cell>
          <cell r="AA17">
            <v>59.4</v>
          </cell>
          <cell r="AB17">
            <v>59.4</v>
          </cell>
          <cell r="AC17">
            <v>118.8</v>
          </cell>
          <cell r="AD17">
            <v>2080.3500000000004</v>
          </cell>
          <cell r="AE17">
            <v>990</v>
          </cell>
          <cell r="AF17">
            <v>0</v>
          </cell>
          <cell r="AG17">
            <v>0</v>
          </cell>
          <cell r="AH17">
            <v>0</v>
          </cell>
          <cell r="AI17">
            <v>5912.49</v>
          </cell>
          <cell r="AJ17">
            <v>15507.92</v>
          </cell>
        </row>
        <row r="18">
          <cell r="A18">
            <v>364</v>
          </cell>
          <cell r="B18" t="str">
            <v>RUSE681205</v>
          </cell>
          <cell r="C18" t="str">
            <v>RUIZ SANCHEZ ENRIQUE</v>
          </cell>
          <cell r="D18" t="str">
            <v>DIRECTOR GENERAL</v>
          </cell>
          <cell r="E18" t="str">
            <v xml:space="preserve">   1</v>
          </cell>
          <cell r="F18" t="str">
            <v>Promocion de Inversion</v>
          </cell>
          <cell r="G18">
            <v>40093</v>
          </cell>
          <cell r="H18" t="str">
            <v xml:space="preserve">13-I  </v>
          </cell>
          <cell r="I18">
            <v>4620</v>
          </cell>
          <cell r="J18">
            <v>1848</v>
          </cell>
          <cell r="K18">
            <v>2772</v>
          </cell>
          <cell r="L18">
            <v>3960</v>
          </cell>
          <cell r="M18">
            <v>13200</v>
          </cell>
          <cell r="N18">
            <v>3232.33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13200</v>
          </cell>
          <cell r="U18">
            <v>29632.33</v>
          </cell>
          <cell r="V18">
            <v>4651.43</v>
          </cell>
          <cell r="W18">
            <v>1320</v>
          </cell>
          <cell r="X18">
            <v>726</v>
          </cell>
          <cell r="Y18">
            <v>0.1</v>
          </cell>
          <cell r="Z18">
            <v>1.25</v>
          </cell>
          <cell r="AA18">
            <v>66</v>
          </cell>
          <cell r="AB18">
            <v>66</v>
          </cell>
          <cell r="AC18">
            <v>132</v>
          </cell>
          <cell r="AD18">
            <v>2311.35</v>
          </cell>
          <cell r="AE18">
            <v>1320</v>
          </cell>
          <cell r="AF18">
            <v>0</v>
          </cell>
          <cell r="AG18">
            <v>0</v>
          </cell>
          <cell r="AH18">
            <v>0</v>
          </cell>
          <cell r="AI18">
            <v>8282.7800000000007</v>
          </cell>
          <cell r="AJ18">
            <v>21349.550000000003</v>
          </cell>
        </row>
        <row r="19">
          <cell r="A19">
            <v>365</v>
          </cell>
          <cell r="B19" t="str">
            <v>GAFE820410UD9</v>
          </cell>
          <cell r="C19" t="str">
            <v>GRANILLO FLORES ELOISA</v>
          </cell>
          <cell r="D19" t="str">
            <v>PROMOTORA REGIONN SUR "A"</v>
          </cell>
          <cell r="E19" t="str">
            <v xml:space="preserve">   2</v>
          </cell>
          <cell r="F19" t="str">
            <v>Comercio Exterior</v>
          </cell>
          <cell r="G19">
            <v>40133</v>
          </cell>
          <cell r="H19" t="str">
            <v xml:space="preserve">10-I  </v>
          </cell>
          <cell r="I19">
            <v>3069.01</v>
          </cell>
          <cell r="J19">
            <v>1227.5999999999999</v>
          </cell>
          <cell r="K19">
            <v>1841.4</v>
          </cell>
          <cell r="L19">
            <v>2630.58</v>
          </cell>
          <cell r="M19">
            <v>5198.18</v>
          </cell>
          <cell r="N19">
            <v>933.18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8768.59</v>
          </cell>
          <cell r="U19">
            <v>14899.95</v>
          </cell>
          <cell r="V19">
            <v>1689.7</v>
          </cell>
          <cell r="W19">
            <v>876.86</v>
          </cell>
          <cell r="X19">
            <v>482.27</v>
          </cell>
          <cell r="Y19">
            <v>0.1</v>
          </cell>
          <cell r="Z19">
            <v>1.25</v>
          </cell>
          <cell r="AA19">
            <v>43.84</v>
          </cell>
          <cell r="AB19">
            <v>43.84</v>
          </cell>
          <cell r="AC19">
            <v>87.68</v>
          </cell>
          <cell r="AD19">
            <v>1535.84</v>
          </cell>
          <cell r="AE19">
            <v>438.43</v>
          </cell>
          <cell r="AF19">
            <v>0</v>
          </cell>
          <cell r="AG19">
            <v>0</v>
          </cell>
          <cell r="AH19">
            <v>0</v>
          </cell>
          <cell r="AI19">
            <v>3663.97</v>
          </cell>
          <cell r="AJ19">
            <v>11235.980000000001</v>
          </cell>
        </row>
        <row r="20">
          <cell r="A20">
            <v>366</v>
          </cell>
          <cell r="B20" t="str">
            <v>VIOA621024</v>
          </cell>
          <cell r="C20" t="str">
            <v>VILLASEÑOR OTHON ALEJANDRO</v>
          </cell>
          <cell r="D20" t="str">
            <v>COOORDINADOR NORTE</v>
          </cell>
          <cell r="E20" t="str">
            <v xml:space="preserve">   2</v>
          </cell>
          <cell r="F20" t="str">
            <v>Comercio Exterior</v>
          </cell>
          <cell r="G20">
            <v>40132</v>
          </cell>
          <cell r="H20" t="str">
            <v xml:space="preserve">11-I  </v>
          </cell>
          <cell r="I20">
            <v>4232.49</v>
          </cell>
          <cell r="J20">
            <v>1692.99</v>
          </cell>
          <cell r="K20">
            <v>2539.4899999999998</v>
          </cell>
          <cell r="L20">
            <v>3627.85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12092.82</v>
          </cell>
          <cell r="U20">
            <v>12092.82</v>
          </cell>
          <cell r="V20">
            <v>843.07</v>
          </cell>
          <cell r="W20">
            <v>1209.28</v>
          </cell>
          <cell r="X20">
            <v>665.1</v>
          </cell>
          <cell r="Y20">
            <v>0.1</v>
          </cell>
          <cell r="Z20">
            <v>1.25</v>
          </cell>
          <cell r="AA20">
            <v>60.46</v>
          </cell>
          <cell r="AB20">
            <v>60.46</v>
          </cell>
          <cell r="AC20">
            <v>120.92</v>
          </cell>
          <cell r="AD20">
            <v>2117.5700000000002</v>
          </cell>
          <cell r="AE20">
            <v>604.64</v>
          </cell>
          <cell r="AF20">
            <v>0</v>
          </cell>
          <cell r="AG20">
            <v>0</v>
          </cell>
          <cell r="AH20">
            <v>0</v>
          </cell>
          <cell r="AI20">
            <v>3565.28</v>
          </cell>
          <cell r="AJ20">
            <v>8527.5399999999991</v>
          </cell>
        </row>
        <row r="21">
          <cell r="A21">
            <v>367</v>
          </cell>
          <cell r="B21" t="str">
            <v>MEMC830930Q52</v>
          </cell>
          <cell r="C21" t="str">
            <v>MEDINA MORENO CANDELARIO</v>
          </cell>
          <cell r="D21" t="str">
            <v>AUXILIAR ADMINISTRATIVO</v>
          </cell>
          <cell r="E21" t="str">
            <v xml:space="preserve">   4</v>
          </cell>
          <cell r="F21" t="str">
            <v>Atn. Inversionistas</v>
          </cell>
          <cell r="G21">
            <v>40133</v>
          </cell>
          <cell r="H21" t="str">
            <v xml:space="preserve">10-I  </v>
          </cell>
          <cell r="I21">
            <v>3069.01</v>
          </cell>
          <cell r="J21">
            <v>1227.5999999999999</v>
          </cell>
          <cell r="K21">
            <v>1841.4</v>
          </cell>
          <cell r="L21">
            <v>2630.58</v>
          </cell>
          <cell r="M21">
            <v>5198.18</v>
          </cell>
          <cell r="N21">
            <v>933.18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8768.59</v>
          </cell>
          <cell r="U21">
            <v>14899.95</v>
          </cell>
          <cell r="V21">
            <v>1689.7</v>
          </cell>
          <cell r="W21">
            <v>876.86</v>
          </cell>
          <cell r="X21">
            <v>482.27</v>
          </cell>
          <cell r="Y21">
            <v>0.1</v>
          </cell>
          <cell r="Z21">
            <v>1.25</v>
          </cell>
          <cell r="AA21">
            <v>43.84</v>
          </cell>
          <cell r="AB21">
            <v>43.84</v>
          </cell>
          <cell r="AC21">
            <v>87.68</v>
          </cell>
          <cell r="AD21">
            <v>1535.84</v>
          </cell>
          <cell r="AE21">
            <v>438.43</v>
          </cell>
          <cell r="AF21">
            <v>0</v>
          </cell>
          <cell r="AG21">
            <v>0</v>
          </cell>
          <cell r="AH21">
            <v>0</v>
          </cell>
          <cell r="AI21">
            <v>3663.97</v>
          </cell>
          <cell r="AJ21">
            <v>11235.980000000001</v>
          </cell>
        </row>
        <row r="22">
          <cell r="A22">
            <v>368</v>
          </cell>
          <cell r="B22" t="str">
            <v>HEGA640311SE9</v>
          </cell>
          <cell r="C22" t="str">
            <v>HERNANDEZ GAMEZ ABELARDO</v>
          </cell>
          <cell r="D22" t="str">
            <v>CONTADOR GENERAL</v>
          </cell>
          <cell r="E22" t="str">
            <v xml:space="preserve">   3</v>
          </cell>
          <cell r="F22" t="str">
            <v xml:space="preserve">Administrativo </v>
          </cell>
          <cell r="G22">
            <v>40132</v>
          </cell>
          <cell r="H22" t="str">
            <v xml:space="preserve">11-I  </v>
          </cell>
          <cell r="I22">
            <v>4232.49</v>
          </cell>
          <cell r="J22">
            <v>1692.99</v>
          </cell>
          <cell r="K22">
            <v>2539.4899999999998</v>
          </cell>
          <cell r="L22">
            <v>3627.85</v>
          </cell>
          <cell r="M22">
            <v>393.01</v>
          </cell>
          <cell r="N22">
            <v>0</v>
          </cell>
          <cell r="O22">
            <v>0</v>
          </cell>
          <cell r="P22">
            <v>211.62</v>
          </cell>
          <cell r="Q22">
            <v>0</v>
          </cell>
          <cell r="R22">
            <v>0</v>
          </cell>
          <cell r="S22">
            <v>0</v>
          </cell>
          <cell r="T22">
            <v>12697.45</v>
          </cell>
          <cell r="U22">
            <v>12697.45</v>
          </cell>
          <cell r="V22">
            <v>1101.3599999999999</v>
          </cell>
          <cell r="W22">
            <v>1269.74</v>
          </cell>
          <cell r="X22">
            <v>698.36</v>
          </cell>
          <cell r="Y22">
            <v>0.1</v>
          </cell>
          <cell r="Z22">
            <v>1.25</v>
          </cell>
          <cell r="AA22">
            <v>63.48</v>
          </cell>
          <cell r="AB22">
            <v>63.48</v>
          </cell>
          <cell r="AC22">
            <v>126.97</v>
          </cell>
          <cell r="AD22">
            <v>2223.3799999999997</v>
          </cell>
          <cell r="AE22">
            <v>604.64</v>
          </cell>
          <cell r="AF22">
            <v>0</v>
          </cell>
          <cell r="AG22">
            <v>500</v>
          </cell>
          <cell r="AH22">
            <v>0</v>
          </cell>
          <cell r="AI22">
            <v>4429.3799999999992</v>
          </cell>
          <cell r="AJ22">
            <v>8268.0700000000015</v>
          </cell>
        </row>
        <row r="23">
          <cell r="A23">
            <v>369</v>
          </cell>
          <cell r="B23" t="str">
            <v>AEMG520317</v>
          </cell>
          <cell r="C23" t="str">
            <v>ARREOLA MUELA GENOVEVA</v>
          </cell>
          <cell r="D23" t="str">
            <v>PROMOTOR NORTE</v>
          </cell>
          <cell r="E23" t="str">
            <v xml:space="preserve">   1</v>
          </cell>
          <cell r="F23" t="str">
            <v>Promocion de Inversion</v>
          </cell>
          <cell r="G23">
            <v>40179</v>
          </cell>
          <cell r="H23" t="str">
            <v xml:space="preserve">7-I  </v>
          </cell>
          <cell r="I23">
            <v>2074.77</v>
          </cell>
          <cell r="J23">
            <v>829.9</v>
          </cell>
          <cell r="K23">
            <v>1244.8599999999999</v>
          </cell>
          <cell r="L23">
            <v>1778.37</v>
          </cell>
          <cell r="M23">
            <v>3047.01</v>
          </cell>
          <cell r="N23">
            <v>498.48</v>
          </cell>
          <cell r="O23">
            <v>0</v>
          </cell>
          <cell r="P23">
            <v>0</v>
          </cell>
          <cell r="Q23">
            <v>0</v>
          </cell>
          <cell r="R23">
            <v>311.20999999999998</v>
          </cell>
          <cell r="S23">
            <v>0</v>
          </cell>
          <cell r="T23">
            <v>6737.59</v>
          </cell>
          <cell r="U23">
            <v>9784.5999999999985</v>
          </cell>
          <cell r="V23">
            <v>867.56</v>
          </cell>
          <cell r="W23">
            <v>681.71</v>
          </cell>
          <cell r="X23">
            <v>374.94</v>
          </cell>
          <cell r="Y23">
            <v>0.1</v>
          </cell>
          <cell r="Z23">
            <v>1.25</v>
          </cell>
          <cell r="AA23">
            <v>34.08</v>
          </cell>
          <cell r="AB23">
            <v>34.08</v>
          </cell>
          <cell r="AC23">
            <v>68.17</v>
          </cell>
          <cell r="AD23">
            <v>1194.33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2061.89</v>
          </cell>
          <cell r="AJ23">
            <v>7722.7099999999991</v>
          </cell>
        </row>
        <row r="24">
          <cell r="A24">
            <v>370</v>
          </cell>
          <cell r="B24" t="str">
            <v>CAMA721216GVJ</v>
          </cell>
          <cell r="C24" t="str">
            <v>CALIZ MOLINA ANTONIO RAMON</v>
          </cell>
          <cell r="D24" t="str">
            <v>COORDINADOR REGIONAL</v>
          </cell>
          <cell r="E24" t="str">
            <v xml:space="preserve">   4</v>
          </cell>
          <cell r="F24" t="str">
            <v>Atn. Inversionistas</v>
          </cell>
          <cell r="G24">
            <v>40132</v>
          </cell>
          <cell r="H24" t="str">
            <v xml:space="preserve">11-I  </v>
          </cell>
          <cell r="I24">
            <v>4232.49</v>
          </cell>
          <cell r="J24">
            <v>1692.99</v>
          </cell>
          <cell r="K24">
            <v>2539.4899999999998</v>
          </cell>
          <cell r="L24">
            <v>3627.85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12092.82</v>
          </cell>
          <cell r="U24">
            <v>12092.82</v>
          </cell>
          <cell r="V24">
            <v>843.07</v>
          </cell>
          <cell r="W24">
            <v>1209.28</v>
          </cell>
          <cell r="X24">
            <v>665.1</v>
          </cell>
          <cell r="Y24">
            <v>0.1</v>
          </cell>
          <cell r="Z24">
            <v>1.25</v>
          </cell>
          <cell r="AA24">
            <v>60.46</v>
          </cell>
          <cell r="AB24">
            <v>60.46</v>
          </cell>
          <cell r="AC24">
            <v>120.92</v>
          </cell>
          <cell r="AD24">
            <v>2117.5700000000002</v>
          </cell>
          <cell r="AE24">
            <v>604.64</v>
          </cell>
          <cell r="AF24">
            <v>0</v>
          </cell>
          <cell r="AG24">
            <v>0</v>
          </cell>
          <cell r="AH24">
            <v>0</v>
          </cell>
          <cell r="AI24">
            <v>3565.28</v>
          </cell>
          <cell r="AJ24">
            <v>8527.5399999999991</v>
          </cell>
        </row>
        <row r="25">
          <cell r="A25">
            <v>371</v>
          </cell>
          <cell r="B25" t="str">
            <v>VARC660117</v>
          </cell>
          <cell r="C25" t="str">
            <v>VALENCIA ROSAS CZARINA</v>
          </cell>
          <cell r="D25" t="str">
            <v>PROMOTORA REGIONAL NOROESTE</v>
          </cell>
          <cell r="E25" t="str">
            <v xml:space="preserve">   2</v>
          </cell>
          <cell r="F25" t="str">
            <v>Comercio Exterior</v>
          </cell>
          <cell r="G25">
            <v>40132</v>
          </cell>
          <cell r="H25" t="str">
            <v xml:space="preserve">11-I  </v>
          </cell>
          <cell r="I25">
            <v>4232.49</v>
          </cell>
          <cell r="J25">
            <v>1692.99</v>
          </cell>
          <cell r="K25">
            <v>2539.4899999999998</v>
          </cell>
          <cell r="L25">
            <v>3627.85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12092.82</v>
          </cell>
          <cell r="U25">
            <v>12092.82</v>
          </cell>
          <cell r="V25">
            <v>843.07</v>
          </cell>
          <cell r="W25">
            <v>1209.28</v>
          </cell>
          <cell r="X25">
            <v>665.1</v>
          </cell>
          <cell r="Y25">
            <v>0.1</v>
          </cell>
          <cell r="Z25">
            <v>1.25</v>
          </cell>
          <cell r="AA25">
            <v>60.46</v>
          </cell>
          <cell r="AB25">
            <v>60.46</v>
          </cell>
          <cell r="AC25">
            <v>120.92</v>
          </cell>
          <cell r="AD25">
            <v>2117.5700000000002</v>
          </cell>
          <cell r="AE25">
            <v>604.64</v>
          </cell>
          <cell r="AF25">
            <v>0</v>
          </cell>
          <cell r="AG25">
            <v>0</v>
          </cell>
          <cell r="AH25">
            <v>0</v>
          </cell>
          <cell r="AI25">
            <v>3565.28</v>
          </cell>
          <cell r="AJ25">
            <v>8527.5399999999991</v>
          </cell>
        </row>
        <row r="26">
          <cell r="A26">
            <v>372</v>
          </cell>
          <cell r="B26" t="str">
            <v>FEAC670205QA0</v>
          </cell>
          <cell r="C26" t="str">
            <v>FELIX ACOSTA CARLOS ENRIQUE</v>
          </cell>
          <cell r="D26" t="str">
            <v>COORDINADORA REGION SUR B</v>
          </cell>
          <cell r="E26" t="str">
            <v xml:space="preserve">   2</v>
          </cell>
          <cell r="F26" t="str">
            <v>Comercio Exterior</v>
          </cell>
          <cell r="G26">
            <v>40133</v>
          </cell>
          <cell r="H26" t="str">
            <v xml:space="preserve">11-I  </v>
          </cell>
          <cell r="I26">
            <v>3069.01</v>
          </cell>
          <cell r="J26">
            <v>1227.5999999999999</v>
          </cell>
          <cell r="K26">
            <v>1841.4</v>
          </cell>
          <cell r="L26">
            <v>2630.58</v>
          </cell>
          <cell r="M26">
            <v>6698.18</v>
          </cell>
          <cell r="N26">
            <v>1285.99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8768.59</v>
          </cell>
          <cell r="U26">
            <v>16752.760000000002</v>
          </cell>
          <cell r="V26">
            <v>2042.51</v>
          </cell>
          <cell r="W26">
            <v>876.86</v>
          </cell>
          <cell r="X26">
            <v>482.27</v>
          </cell>
          <cell r="Y26">
            <v>0.1</v>
          </cell>
          <cell r="Z26">
            <v>1.25</v>
          </cell>
          <cell r="AA26">
            <v>43.84</v>
          </cell>
          <cell r="AB26">
            <v>43.84</v>
          </cell>
          <cell r="AC26">
            <v>87.68</v>
          </cell>
          <cell r="AD26">
            <v>1535.84</v>
          </cell>
          <cell r="AE26">
            <v>438.43</v>
          </cell>
          <cell r="AF26">
            <v>0</v>
          </cell>
          <cell r="AG26">
            <v>0</v>
          </cell>
          <cell r="AH26">
            <v>0</v>
          </cell>
          <cell r="AI26">
            <v>4016.7799999999997</v>
          </cell>
          <cell r="AJ26">
            <v>12735.980000000003</v>
          </cell>
        </row>
        <row r="27">
          <cell r="A27">
            <v>373</v>
          </cell>
          <cell r="B27" t="str">
            <v>VEBC860402</v>
          </cell>
          <cell r="C27" t="str">
            <v>VERA BARRIOS MARIA CAROLINA</v>
          </cell>
          <cell r="D27" t="str">
            <v>ANALISTA DE CONTRO LY EVALUACION</v>
          </cell>
          <cell r="E27" t="str">
            <v xml:space="preserve">   1</v>
          </cell>
          <cell r="F27" t="str">
            <v>Promocion de Inversion</v>
          </cell>
          <cell r="G27">
            <v>40133</v>
          </cell>
          <cell r="H27" t="str">
            <v xml:space="preserve">10-I  </v>
          </cell>
          <cell r="I27">
            <v>3069.01</v>
          </cell>
          <cell r="J27">
            <v>1227.5999999999999</v>
          </cell>
          <cell r="K27">
            <v>1841.4</v>
          </cell>
          <cell r="L27">
            <v>2630.58</v>
          </cell>
          <cell r="M27">
            <v>4198.18</v>
          </cell>
          <cell r="N27">
            <v>715.19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8768.59</v>
          </cell>
          <cell r="U27">
            <v>13681.960000000001</v>
          </cell>
          <cell r="V27">
            <v>1471.71</v>
          </cell>
          <cell r="W27">
            <v>876.86</v>
          </cell>
          <cell r="X27">
            <v>482.27</v>
          </cell>
          <cell r="Y27">
            <v>0.1</v>
          </cell>
          <cell r="Z27">
            <v>1.25</v>
          </cell>
          <cell r="AA27">
            <v>43.84</v>
          </cell>
          <cell r="AB27">
            <v>43.84</v>
          </cell>
          <cell r="AC27">
            <v>87.68</v>
          </cell>
          <cell r="AD27">
            <v>1535.84</v>
          </cell>
          <cell r="AE27">
            <v>438.43</v>
          </cell>
          <cell r="AF27">
            <v>0</v>
          </cell>
          <cell r="AG27">
            <v>0</v>
          </cell>
          <cell r="AH27">
            <v>0</v>
          </cell>
          <cell r="AI27">
            <v>3445.98</v>
          </cell>
          <cell r="AJ27">
            <v>10235.980000000001</v>
          </cell>
        </row>
        <row r="28">
          <cell r="A28">
            <v>374</v>
          </cell>
          <cell r="B28" t="str">
            <v>MEMM820912</v>
          </cell>
          <cell r="C28" t="str">
            <v>MEDINA MERINO MARISELA</v>
          </cell>
          <cell r="D28" t="str">
            <v>ASISTENTE EJECUTIVA</v>
          </cell>
          <cell r="E28" t="str">
            <v xml:space="preserve">   2</v>
          </cell>
          <cell r="F28" t="str">
            <v>Comercio Exterior</v>
          </cell>
          <cell r="G28">
            <v>40132</v>
          </cell>
          <cell r="H28" t="str">
            <v xml:space="preserve">10-A  </v>
          </cell>
          <cell r="I28">
            <v>3069.01</v>
          </cell>
          <cell r="J28">
            <v>1227.5999999999999</v>
          </cell>
          <cell r="K28">
            <v>1841.4</v>
          </cell>
          <cell r="L28">
            <v>2630.58</v>
          </cell>
          <cell r="M28">
            <v>4198.18</v>
          </cell>
          <cell r="N28">
            <v>715.19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8768.59</v>
          </cell>
          <cell r="U28">
            <v>13681.960000000001</v>
          </cell>
          <cell r="V28">
            <v>1471.71</v>
          </cell>
          <cell r="W28">
            <v>876.86</v>
          </cell>
          <cell r="X28">
            <v>482.27</v>
          </cell>
          <cell r="Y28">
            <v>0.1</v>
          </cell>
          <cell r="Z28">
            <v>1.25</v>
          </cell>
          <cell r="AA28">
            <v>43.84</v>
          </cell>
          <cell r="AB28">
            <v>43.84</v>
          </cell>
          <cell r="AC28">
            <v>87.68</v>
          </cell>
          <cell r="AD28">
            <v>1535.84</v>
          </cell>
          <cell r="AE28">
            <v>438.43</v>
          </cell>
          <cell r="AF28">
            <v>0</v>
          </cell>
          <cell r="AG28">
            <v>0</v>
          </cell>
          <cell r="AH28">
            <v>0</v>
          </cell>
          <cell r="AI28">
            <v>3445.98</v>
          </cell>
          <cell r="AJ28">
            <v>10235.980000000001</v>
          </cell>
        </row>
        <row r="29">
          <cell r="A29">
            <v>375</v>
          </cell>
          <cell r="B29" t="str">
            <v>AASA871106</v>
          </cell>
          <cell r="C29" t="str">
            <v>ALMADA SALAS ARMANDO</v>
          </cell>
          <cell r="D29" t="str">
            <v>SECRETARIO REGION COSTA-CENTRO</v>
          </cell>
          <cell r="E29" t="str">
            <v xml:space="preserve">   2</v>
          </cell>
          <cell r="F29" t="str">
            <v>Comercio Exterior</v>
          </cell>
          <cell r="G29">
            <v>40133</v>
          </cell>
          <cell r="H29" t="str">
            <v xml:space="preserve">4-A  </v>
          </cell>
          <cell r="I29">
            <v>1340.6</v>
          </cell>
          <cell r="J29">
            <v>536.24</v>
          </cell>
          <cell r="K29">
            <v>804.36</v>
          </cell>
          <cell r="L29">
            <v>1149.0899999999999</v>
          </cell>
          <cell r="M29">
            <v>180.36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3830.29</v>
          </cell>
          <cell r="U29">
            <v>4010.65</v>
          </cell>
          <cell r="V29">
            <v>86.36</v>
          </cell>
          <cell r="W29">
            <v>383.02</v>
          </cell>
          <cell r="X29">
            <v>210.66</v>
          </cell>
          <cell r="Y29">
            <v>0.1</v>
          </cell>
          <cell r="Z29">
            <v>1.25</v>
          </cell>
          <cell r="AA29">
            <v>19.149999999999999</v>
          </cell>
          <cell r="AB29">
            <v>19.149999999999999</v>
          </cell>
          <cell r="AC29">
            <v>38.299999999999997</v>
          </cell>
          <cell r="AD29">
            <v>671.62999999999988</v>
          </cell>
          <cell r="AE29">
            <v>0</v>
          </cell>
          <cell r="AF29">
            <v>0</v>
          </cell>
          <cell r="AG29">
            <v>0</v>
          </cell>
          <cell r="AH29">
            <v>200.63</v>
          </cell>
          <cell r="AI29">
            <v>757.9899999999999</v>
          </cell>
          <cell r="AJ29">
            <v>3453.2900000000004</v>
          </cell>
        </row>
        <row r="30">
          <cell r="A30">
            <v>376</v>
          </cell>
          <cell r="B30" t="str">
            <v>ROOK7509205W4</v>
          </cell>
          <cell r="C30" t="str">
            <v>ROBLES OTTA KARLA PATRICIA</v>
          </cell>
          <cell r="D30" t="str">
            <v>PROMOTOR NOROESTE</v>
          </cell>
          <cell r="E30" t="str">
            <v xml:space="preserve">   2</v>
          </cell>
          <cell r="F30" t="str">
            <v>Comercio Exterior</v>
          </cell>
          <cell r="G30">
            <v>40238</v>
          </cell>
          <cell r="H30" t="str">
            <v xml:space="preserve">10-I  </v>
          </cell>
          <cell r="I30">
            <v>2401.8000000000002</v>
          </cell>
          <cell r="J30">
            <v>960.72</v>
          </cell>
          <cell r="K30">
            <v>1441.08</v>
          </cell>
          <cell r="L30">
            <v>2058.69</v>
          </cell>
          <cell r="M30">
            <v>3445.74</v>
          </cell>
          <cell r="N30">
            <v>542.58000000000004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6862.2900000000009</v>
          </cell>
          <cell r="U30">
            <v>10850.61</v>
          </cell>
          <cell r="V30">
            <v>1025.96</v>
          </cell>
          <cell r="W30">
            <v>686.23</v>
          </cell>
          <cell r="X30">
            <v>377.42</v>
          </cell>
          <cell r="Y30">
            <v>0.1</v>
          </cell>
          <cell r="Z30">
            <v>1.25</v>
          </cell>
          <cell r="AA30">
            <v>34.31</v>
          </cell>
          <cell r="AB30">
            <v>34.31</v>
          </cell>
          <cell r="AC30">
            <v>68.62</v>
          </cell>
          <cell r="AD30">
            <v>1202.2399999999998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2228.1999999999998</v>
          </cell>
          <cell r="AJ30">
            <v>8622.41</v>
          </cell>
        </row>
        <row r="31">
          <cell r="A31">
            <v>377</v>
          </cell>
          <cell r="B31" t="str">
            <v>VINF6804137Q7</v>
          </cell>
          <cell r="C31" t="str">
            <v>VILLAESCUSA NAVA FRANCISCO ANTONIO</v>
          </cell>
          <cell r="D31" t="str">
            <v>COORDINADOR DE REC HUMANOS Y MATERIALES</v>
          </cell>
          <cell r="E31" t="str">
            <v xml:space="preserve">   3</v>
          </cell>
          <cell r="F31" t="str">
            <v xml:space="preserve">Administrativo </v>
          </cell>
          <cell r="G31">
            <v>40132</v>
          </cell>
          <cell r="H31" t="str">
            <v xml:space="preserve">11-I  </v>
          </cell>
          <cell r="I31">
            <v>4232.49</v>
          </cell>
          <cell r="J31">
            <v>1692.99</v>
          </cell>
          <cell r="K31">
            <v>2539.4899999999998</v>
          </cell>
          <cell r="L31">
            <v>3627.85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12092.82</v>
          </cell>
          <cell r="U31">
            <v>12092.82</v>
          </cell>
          <cell r="V31">
            <v>843.07</v>
          </cell>
          <cell r="W31">
            <v>1209.28</v>
          </cell>
          <cell r="X31">
            <v>665.1</v>
          </cell>
          <cell r="Y31">
            <v>0.1</v>
          </cell>
          <cell r="Z31">
            <v>1.25</v>
          </cell>
          <cell r="AA31">
            <v>60.46</v>
          </cell>
          <cell r="AB31">
            <v>60.46</v>
          </cell>
          <cell r="AC31">
            <v>120.92</v>
          </cell>
          <cell r="AD31">
            <v>2117.5700000000002</v>
          </cell>
          <cell r="AE31">
            <v>604.64</v>
          </cell>
          <cell r="AF31">
            <v>0</v>
          </cell>
          <cell r="AG31">
            <v>0</v>
          </cell>
          <cell r="AH31">
            <v>0</v>
          </cell>
          <cell r="AI31">
            <v>3565.28</v>
          </cell>
          <cell r="AJ31">
            <v>8527.5399999999991</v>
          </cell>
        </row>
        <row r="32">
          <cell r="A32">
            <v>382</v>
          </cell>
          <cell r="B32" t="str">
            <v>FUSC7209018K3</v>
          </cell>
          <cell r="C32" t="str">
            <v>FU SALCIDO CARLOS MANUEL</v>
          </cell>
          <cell r="D32" t="str">
            <v>PROMOTOR DE COMERCIO EXTERIOR</v>
          </cell>
          <cell r="E32" t="str">
            <v xml:space="preserve">   2</v>
          </cell>
          <cell r="F32" t="str">
            <v>Comercio Exterior</v>
          </cell>
          <cell r="G32">
            <v>40122</v>
          </cell>
          <cell r="H32" t="str">
            <v xml:space="preserve">12-A  </v>
          </cell>
          <cell r="I32">
            <v>4000.5</v>
          </cell>
          <cell r="J32">
            <v>1600.2</v>
          </cell>
          <cell r="K32">
            <v>2400.3000000000002</v>
          </cell>
          <cell r="L32">
            <v>3429</v>
          </cell>
          <cell r="M32">
            <v>7620</v>
          </cell>
          <cell r="N32">
            <v>1543.04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11430</v>
          </cell>
          <cell r="U32">
            <v>20593.04</v>
          </cell>
          <cell r="V32">
            <v>2697.49</v>
          </cell>
          <cell r="W32">
            <v>1143</v>
          </cell>
          <cell r="X32">
            <v>628.65</v>
          </cell>
          <cell r="Y32">
            <v>0.1</v>
          </cell>
          <cell r="Z32">
            <v>1.25</v>
          </cell>
          <cell r="AA32">
            <v>57.15</v>
          </cell>
          <cell r="AB32">
            <v>57.15</v>
          </cell>
          <cell r="AC32">
            <v>114.3</v>
          </cell>
          <cell r="AD32">
            <v>2001.6000000000001</v>
          </cell>
          <cell r="AE32">
            <v>952.5</v>
          </cell>
          <cell r="AF32">
            <v>0</v>
          </cell>
          <cell r="AG32">
            <v>0</v>
          </cell>
          <cell r="AH32">
            <v>0</v>
          </cell>
          <cell r="AI32">
            <v>5651.59</v>
          </cell>
          <cell r="AJ32">
            <v>14941.45</v>
          </cell>
        </row>
        <row r="33">
          <cell r="A33">
            <v>383</v>
          </cell>
          <cell r="B33" t="str">
            <v>OIRM661113DA5</v>
          </cell>
          <cell r="C33" t="str">
            <v>OLIVARRIA RODRIGUEZ MARTHA DELIA</v>
          </cell>
          <cell r="D33" t="str">
            <v>ASISTENTE ADMINISTRATIVO</v>
          </cell>
          <cell r="E33" t="str">
            <v xml:space="preserve">   3</v>
          </cell>
          <cell r="F33" t="str">
            <v xml:space="preserve">Administrativo </v>
          </cell>
          <cell r="G33">
            <v>40132</v>
          </cell>
          <cell r="H33" t="str">
            <v xml:space="preserve">10-A  </v>
          </cell>
          <cell r="I33">
            <v>2704.4</v>
          </cell>
          <cell r="J33">
            <v>1081.76</v>
          </cell>
          <cell r="K33">
            <v>1622.64</v>
          </cell>
          <cell r="L33">
            <v>2318.0500000000002</v>
          </cell>
          <cell r="M33">
            <v>4461.45</v>
          </cell>
          <cell r="N33">
            <v>771.43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7726.85</v>
          </cell>
          <cell r="U33">
            <v>12959.73</v>
          </cell>
          <cell r="V33">
            <v>1372.18</v>
          </cell>
          <cell r="W33">
            <v>772.68</v>
          </cell>
          <cell r="X33">
            <v>424.97</v>
          </cell>
          <cell r="Y33">
            <v>0.1</v>
          </cell>
          <cell r="Z33">
            <v>1.25</v>
          </cell>
          <cell r="AA33">
            <v>38.630000000000003</v>
          </cell>
          <cell r="AB33">
            <v>38.630000000000003</v>
          </cell>
          <cell r="AC33">
            <v>77.260000000000005</v>
          </cell>
          <cell r="AD33">
            <v>1353.5200000000002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2725.7000000000003</v>
          </cell>
          <cell r="AJ33">
            <v>10234.029999999999</v>
          </cell>
        </row>
        <row r="34">
          <cell r="A34">
            <v>384</v>
          </cell>
          <cell r="B34" t="str">
            <v>GABC810218R50</v>
          </cell>
          <cell r="C34" t="str">
            <v>GAUTRIN BRAVO CLAUDIA ELENA</v>
          </cell>
          <cell r="D34" t="str">
            <v>DIIRECTOR OPERATIVO</v>
          </cell>
          <cell r="E34" t="str">
            <v xml:space="preserve">   1</v>
          </cell>
          <cell r="F34" t="str">
            <v>Promocion de Inversion</v>
          </cell>
          <cell r="G34">
            <v>40179</v>
          </cell>
          <cell r="H34" t="str">
            <v xml:space="preserve">12-I  </v>
          </cell>
          <cell r="I34">
            <v>4000.5</v>
          </cell>
          <cell r="J34">
            <v>1600.2</v>
          </cell>
          <cell r="K34">
            <v>2400.3000000000002</v>
          </cell>
          <cell r="L34">
            <v>3429</v>
          </cell>
          <cell r="M34">
            <v>7620</v>
          </cell>
          <cell r="N34">
            <v>1543.04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11430</v>
          </cell>
          <cell r="U34">
            <v>20593.04</v>
          </cell>
          <cell r="V34">
            <v>2697.49</v>
          </cell>
          <cell r="W34">
            <v>1143</v>
          </cell>
          <cell r="X34">
            <v>628.65</v>
          </cell>
          <cell r="Y34">
            <v>0.1</v>
          </cell>
          <cell r="Z34">
            <v>1.25</v>
          </cell>
          <cell r="AA34">
            <v>57.15</v>
          </cell>
          <cell r="AB34">
            <v>57.15</v>
          </cell>
          <cell r="AC34">
            <v>114.3</v>
          </cell>
          <cell r="AD34">
            <v>2001.6000000000001</v>
          </cell>
          <cell r="AE34">
            <v>952.5</v>
          </cell>
          <cell r="AF34">
            <v>0</v>
          </cell>
          <cell r="AG34">
            <v>0</v>
          </cell>
          <cell r="AH34">
            <v>0</v>
          </cell>
          <cell r="AI34">
            <v>5651.59</v>
          </cell>
          <cell r="AJ34">
            <v>14941.45</v>
          </cell>
        </row>
        <row r="35">
          <cell r="A35">
            <v>385</v>
          </cell>
          <cell r="B35" t="str">
            <v>VAQK870904SF5</v>
          </cell>
          <cell r="C35" t="str">
            <v>VALENCIA QUINTANA KAREN DENNISSE</v>
          </cell>
          <cell r="D35" t="str">
            <v>ASISTENTE DE RELACIONES PUBLICAS</v>
          </cell>
          <cell r="E35" t="str">
            <v xml:space="preserve">   1</v>
          </cell>
          <cell r="F35" t="str">
            <v>Promocion de Inversion</v>
          </cell>
          <cell r="G35">
            <v>40179</v>
          </cell>
          <cell r="H35" t="str">
            <v xml:space="preserve">10-I  </v>
          </cell>
          <cell r="I35">
            <v>3069.01</v>
          </cell>
          <cell r="J35">
            <v>1227.5999999999999</v>
          </cell>
          <cell r="K35">
            <v>1841.4</v>
          </cell>
          <cell r="L35">
            <v>2630.58</v>
          </cell>
          <cell r="M35">
            <v>4198.18</v>
          </cell>
          <cell r="N35">
            <v>715.19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8768.59</v>
          </cell>
          <cell r="U35">
            <v>13681.960000000001</v>
          </cell>
          <cell r="V35">
            <v>1471.71</v>
          </cell>
          <cell r="W35">
            <v>876.86</v>
          </cell>
          <cell r="X35">
            <v>482.27</v>
          </cell>
          <cell r="Y35">
            <v>0.1</v>
          </cell>
          <cell r="Z35">
            <v>1.25</v>
          </cell>
          <cell r="AA35">
            <v>43.84</v>
          </cell>
          <cell r="AB35">
            <v>43.84</v>
          </cell>
          <cell r="AC35">
            <v>87.68</v>
          </cell>
          <cell r="AD35">
            <v>1535.84</v>
          </cell>
          <cell r="AE35">
            <v>438.43</v>
          </cell>
          <cell r="AF35">
            <v>0</v>
          </cell>
          <cell r="AG35">
            <v>0</v>
          </cell>
          <cell r="AH35">
            <v>0</v>
          </cell>
          <cell r="AI35">
            <v>3445.98</v>
          </cell>
          <cell r="AJ35">
            <v>10235.980000000001</v>
          </cell>
        </row>
        <row r="36">
          <cell r="A36">
            <v>386</v>
          </cell>
          <cell r="B36" t="str">
            <v>BOSR820802</v>
          </cell>
          <cell r="C36" t="str">
            <v>BROWn SILLER RICARDO</v>
          </cell>
          <cell r="D36" t="str">
            <v>PROMOTORA REGION CENTRO</v>
          </cell>
          <cell r="E36" t="str">
            <v xml:space="preserve">   4</v>
          </cell>
          <cell r="F36" t="str">
            <v>Atn. Inversionistas</v>
          </cell>
          <cell r="G36">
            <v>40133</v>
          </cell>
          <cell r="H36" t="str">
            <v xml:space="preserve">11-I  </v>
          </cell>
          <cell r="I36">
            <v>4232.49</v>
          </cell>
          <cell r="J36">
            <v>1692.99</v>
          </cell>
          <cell r="K36">
            <v>2539.4899999999998</v>
          </cell>
          <cell r="L36">
            <v>3627.85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12092.82</v>
          </cell>
          <cell r="U36">
            <v>12092.82</v>
          </cell>
          <cell r="V36">
            <v>843.07</v>
          </cell>
          <cell r="W36">
            <v>1209.28</v>
          </cell>
          <cell r="X36">
            <v>665.1</v>
          </cell>
          <cell r="Y36">
            <v>0.1</v>
          </cell>
          <cell r="Z36">
            <v>1.25</v>
          </cell>
          <cell r="AA36">
            <v>60.46</v>
          </cell>
          <cell r="AB36">
            <v>60.46</v>
          </cell>
          <cell r="AC36">
            <v>120.92</v>
          </cell>
          <cell r="AD36">
            <v>2117.5700000000002</v>
          </cell>
          <cell r="AE36">
            <v>604.64</v>
          </cell>
          <cell r="AF36">
            <v>0</v>
          </cell>
          <cell r="AG36">
            <v>0</v>
          </cell>
          <cell r="AH36">
            <v>0</v>
          </cell>
          <cell r="AI36">
            <v>3565.28</v>
          </cell>
          <cell r="AJ36">
            <v>8527.5399999999991</v>
          </cell>
        </row>
        <row r="37">
          <cell r="A37">
            <v>387</v>
          </cell>
          <cell r="B37" t="str">
            <v>HEOI830315TF8</v>
          </cell>
          <cell r="C37" t="str">
            <v>HERNANDEZ OJEDA MARIA ISABEL</v>
          </cell>
          <cell r="D37" t="str">
            <v>COORDINADORE REGIONAL SUR A</v>
          </cell>
          <cell r="E37" t="str">
            <v xml:space="preserve">   1</v>
          </cell>
          <cell r="F37" t="str">
            <v>Promocion de Inversion</v>
          </cell>
          <cell r="G37">
            <v>40148</v>
          </cell>
          <cell r="H37" t="str">
            <v xml:space="preserve">11-I  </v>
          </cell>
          <cell r="I37">
            <v>4232.49</v>
          </cell>
          <cell r="J37">
            <v>1692.99</v>
          </cell>
          <cell r="K37">
            <v>2539.4899999999998</v>
          </cell>
          <cell r="L37">
            <v>3627.85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12092.82</v>
          </cell>
          <cell r="U37">
            <v>12092.82</v>
          </cell>
          <cell r="V37">
            <v>843.07</v>
          </cell>
          <cell r="W37">
            <v>1209.28</v>
          </cell>
          <cell r="X37">
            <v>665.1</v>
          </cell>
          <cell r="Y37">
            <v>0.1</v>
          </cell>
          <cell r="Z37">
            <v>1.25</v>
          </cell>
          <cell r="AA37">
            <v>60.46</v>
          </cell>
          <cell r="AB37">
            <v>60.46</v>
          </cell>
          <cell r="AC37">
            <v>120.92</v>
          </cell>
          <cell r="AD37">
            <v>2117.5700000000002</v>
          </cell>
          <cell r="AE37">
            <v>604.64</v>
          </cell>
          <cell r="AF37">
            <v>0</v>
          </cell>
          <cell r="AG37">
            <v>0</v>
          </cell>
          <cell r="AH37">
            <v>0</v>
          </cell>
          <cell r="AI37">
            <v>3565.28</v>
          </cell>
          <cell r="AJ37">
            <v>8527.5399999999991</v>
          </cell>
        </row>
        <row r="38">
          <cell r="A38">
            <v>388</v>
          </cell>
          <cell r="B38" t="str">
            <v>COAM810714</v>
          </cell>
          <cell r="C38" t="str">
            <v>CORRAL ALMADA MARTHA</v>
          </cell>
          <cell r="D38" t="str">
            <v>DIRECTORA ADMINISTRATIVA</v>
          </cell>
          <cell r="E38" t="str">
            <v xml:space="preserve">   3</v>
          </cell>
          <cell r="F38" t="str">
            <v xml:space="preserve">Administrativo </v>
          </cell>
          <cell r="G38">
            <v>40148</v>
          </cell>
          <cell r="H38" t="str">
            <v xml:space="preserve">12-I  </v>
          </cell>
          <cell r="I38">
            <v>4158</v>
          </cell>
          <cell r="J38">
            <v>1663.2</v>
          </cell>
          <cell r="K38">
            <v>2494.8000000000002</v>
          </cell>
          <cell r="L38">
            <v>3564</v>
          </cell>
          <cell r="M38">
            <v>7920</v>
          </cell>
          <cell r="N38">
            <v>1620.41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11880</v>
          </cell>
          <cell r="U38">
            <v>21420.41</v>
          </cell>
          <cell r="V38">
            <v>2842.14</v>
          </cell>
          <cell r="W38">
            <v>1188</v>
          </cell>
          <cell r="X38">
            <v>653.4</v>
          </cell>
          <cell r="Y38">
            <v>0.1</v>
          </cell>
          <cell r="Z38">
            <v>1.25</v>
          </cell>
          <cell r="AA38">
            <v>59.4</v>
          </cell>
          <cell r="AB38">
            <v>59.4</v>
          </cell>
          <cell r="AC38">
            <v>118.8</v>
          </cell>
          <cell r="AD38">
            <v>2080.3500000000004</v>
          </cell>
          <cell r="AE38">
            <v>990</v>
          </cell>
          <cell r="AF38">
            <v>0</v>
          </cell>
          <cell r="AG38">
            <v>0</v>
          </cell>
          <cell r="AH38">
            <v>0</v>
          </cell>
          <cell r="AI38">
            <v>5912.49</v>
          </cell>
          <cell r="AJ38">
            <v>15507.92</v>
          </cell>
        </row>
        <row r="39">
          <cell r="A39">
            <v>389</v>
          </cell>
          <cell r="B39" t="str">
            <v>SEDG840511</v>
          </cell>
          <cell r="C39" t="str">
            <v>SERRANO DAVILA GRETHEL</v>
          </cell>
          <cell r="D39" t="str">
            <v>PROMOCION DE INVERSION</v>
          </cell>
          <cell r="E39" t="str">
            <v xml:space="preserve">   1</v>
          </cell>
          <cell r="F39" t="str">
            <v>Promocion de Inversion</v>
          </cell>
          <cell r="G39">
            <v>40360</v>
          </cell>
          <cell r="H39" t="str">
            <v xml:space="preserve">9-I  </v>
          </cell>
          <cell r="I39">
            <v>2704.4</v>
          </cell>
          <cell r="J39">
            <v>1081.76</v>
          </cell>
          <cell r="K39">
            <v>1622.64</v>
          </cell>
          <cell r="L39">
            <v>2318.0500000000002</v>
          </cell>
          <cell r="M39">
            <v>8577.24</v>
          </cell>
          <cell r="N39">
            <v>1712.2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7726.85</v>
          </cell>
          <cell r="U39">
            <v>18016.29</v>
          </cell>
          <cell r="V39">
            <v>2312.9499999999998</v>
          </cell>
          <cell r="W39">
            <v>772.68</v>
          </cell>
          <cell r="X39">
            <v>424.97</v>
          </cell>
          <cell r="Y39">
            <v>0.1</v>
          </cell>
          <cell r="Z39">
            <v>1.25</v>
          </cell>
          <cell r="AA39">
            <v>38.630000000000003</v>
          </cell>
          <cell r="AB39">
            <v>38.630000000000003</v>
          </cell>
          <cell r="AC39">
            <v>77.260000000000005</v>
          </cell>
          <cell r="AD39">
            <v>1353.5200000000002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3666.4700000000003</v>
          </cell>
          <cell r="AJ39">
            <v>14349.82</v>
          </cell>
        </row>
        <row r="40">
          <cell r="A40">
            <v>390</v>
          </cell>
          <cell r="B40" t="str">
            <v>CIRJ690501HB8</v>
          </cell>
          <cell r="C40" t="str">
            <v>CRISTOPULOS RIOS JORGE CUAUHTEMOC</v>
          </cell>
          <cell r="D40" t="str">
            <v>COORDINADOR JURIDICO</v>
          </cell>
          <cell r="E40" t="str">
            <v xml:space="preserve">   2</v>
          </cell>
          <cell r="F40" t="str">
            <v>Comercio Exterior</v>
          </cell>
          <cell r="G40">
            <v>40269</v>
          </cell>
          <cell r="H40" t="str">
            <v xml:space="preserve">11-I  </v>
          </cell>
          <cell r="I40">
            <v>4232.49</v>
          </cell>
          <cell r="J40">
            <v>1692.99</v>
          </cell>
          <cell r="K40">
            <v>2539.4899999999998</v>
          </cell>
          <cell r="L40">
            <v>3627.85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12092.82</v>
          </cell>
          <cell r="U40">
            <v>12092.82</v>
          </cell>
          <cell r="V40">
            <v>843.07</v>
          </cell>
          <cell r="W40">
            <v>1209.28</v>
          </cell>
          <cell r="X40">
            <v>665.1</v>
          </cell>
          <cell r="Y40">
            <v>0.1</v>
          </cell>
          <cell r="Z40">
            <v>1.25</v>
          </cell>
          <cell r="AA40">
            <v>60.46</v>
          </cell>
          <cell r="AB40">
            <v>60.46</v>
          </cell>
          <cell r="AC40">
            <v>120.92</v>
          </cell>
          <cell r="AD40">
            <v>2117.5700000000002</v>
          </cell>
          <cell r="AE40">
            <v>604.64</v>
          </cell>
          <cell r="AF40">
            <v>0</v>
          </cell>
          <cell r="AG40">
            <v>0</v>
          </cell>
          <cell r="AH40">
            <v>0</v>
          </cell>
          <cell r="AI40">
            <v>3565.28</v>
          </cell>
          <cell r="AJ40">
            <v>8527.5399999999991</v>
          </cell>
        </row>
        <row r="41">
          <cell r="A41">
            <v>392</v>
          </cell>
          <cell r="B41" t="str">
            <v>EITA710913TW7</v>
          </cell>
          <cell r="C41" t="str">
            <v>ENCINAS TERAN AMERICA</v>
          </cell>
          <cell r="D41" t="str">
            <v>COORDINADOR DE PLANEACION</v>
          </cell>
          <cell r="E41" t="str">
            <v xml:space="preserve">   3</v>
          </cell>
          <cell r="F41" t="str">
            <v xml:space="preserve">Administrativo </v>
          </cell>
          <cell r="G41">
            <v>40360</v>
          </cell>
          <cell r="H41" t="str">
            <v xml:space="preserve">11-I  </v>
          </cell>
          <cell r="I41">
            <v>4232.49</v>
          </cell>
          <cell r="J41">
            <v>1692.99</v>
          </cell>
          <cell r="K41">
            <v>2539.4899999999998</v>
          </cell>
          <cell r="L41">
            <v>3627.85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12092.82</v>
          </cell>
          <cell r="U41">
            <v>12092.82</v>
          </cell>
          <cell r="V41">
            <v>843.07</v>
          </cell>
          <cell r="W41">
            <v>1209.28</v>
          </cell>
          <cell r="X41">
            <v>665.1</v>
          </cell>
          <cell r="Y41">
            <v>0.1</v>
          </cell>
          <cell r="Z41">
            <v>1.25</v>
          </cell>
          <cell r="AA41">
            <v>60.46</v>
          </cell>
          <cell r="AB41">
            <v>60.46</v>
          </cell>
          <cell r="AC41">
            <v>120.92</v>
          </cell>
          <cell r="AD41">
            <v>2117.5700000000002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2960.6400000000003</v>
          </cell>
          <cell r="AJ41">
            <v>9132.18</v>
          </cell>
        </row>
        <row r="42">
          <cell r="A42">
            <v>393</v>
          </cell>
          <cell r="B42" t="str">
            <v>GAAA900927</v>
          </cell>
          <cell r="C42" t="str">
            <v>GARCIA ALMADA ALEXANDRA</v>
          </cell>
          <cell r="D42" t="str">
            <v>PROMOTOR NOROESTE</v>
          </cell>
          <cell r="E42" t="str">
            <v xml:space="preserve">   1</v>
          </cell>
          <cell r="F42" t="str">
            <v>Promocion de Inversion</v>
          </cell>
          <cell r="G42">
            <v>40437</v>
          </cell>
          <cell r="H42" t="str">
            <v xml:space="preserve">9-I  </v>
          </cell>
          <cell r="I42">
            <v>2704.4</v>
          </cell>
          <cell r="J42">
            <v>1081.76</v>
          </cell>
          <cell r="K42">
            <v>1622.64</v>
          </cell>
          <cell r="L42">
            <v>2318.0500000000002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7726.85</v>
          </cell>
          <cell r="U42">
            <v>7726.85</v>
          </cell>
          <cell r="V42">
            <v>190.18</v>
          </cell>
          <cell r="W42">
            <v>772.68</v>
          </cell>
          <cell r="X42">
            <v>424.97</v>
          </cell>
          <cell r="Y42">
            <v>0.1</v>
          </cell>
          <cell r="Z42">
            <v>1.25</v>
          </cell>
          <cell r="AA42">
            <v>38.630000000000003</v>
          </cell>
          <cell r="AB42">
            <v>38.630000000000003</v>
          </cell>
          <cell r="AC42">
            <v>77.260000000000005</v>
          </cell>
          <cell r="AD42">
            <v>1353.5200000000002</v>
          </cell>
          <cell r="AE42">
            <v>0</v>
          </cell>
          <cell r="AF42">
            <v>0</v>
          </cell>
          <cell r="AG42">
            <v>0</v>
          </cell>
          <cell r="AH42">
            <v>145.37</v>
          </cell>
          <cell r="AI42">
            <v>1543.7000000000003</v>
          </cell>
          <cell r="AJ42">
            <v>6328.5199999999995</v>
          </cell>
        </row>
        <row r="43">
          <cell r="A43">
            <v>394</v>
          </cell>
          <cell r="B43" t="str">
            <v>PETF850106</v>
          </cell>
          <cell r="C43" t="str">
            <v>PERALTA TARAZON FRANCISCO ALFREDO</v>
          </cell>
          <cell r="D43" t="str">
            <v>PROMOTOR POHOENIX</v>
          </cell>
          <cell r="E43" t="str">
            <v xml:space="preserve">   2</v>
          </cell>
          <cell r="F43" t="str">
            <v>Comercio Exterior</v>
          </cell>
          <cell r="G43">
            <v>40452</v>
          </cell>
          <cell r="H43" t="str">
            <v>11-</v>
          </cell>
          <cell r="I43">
            <v>4232.49</v>
          </cell>
          <cell r="J43">
            <v>1692.99</v>
          </cell>
          <cell r="K43">
            <v>2539.4899999999998</v>
          </cell>
          <cell r="L43">
            <v>3627.85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12092.82</v>
          </cell>
          <cell r="U43">
            <v>12092.82</v>
          </cell>
          <cell r="V43">
            <v>843.07</v>
          </cell>
          <cell r="W43">
            <v>1209.28</v>
          </cell>
          <cell r="X43">
            <v>665.1</v>
          </cell>
          <cell r="Y43">
            <v>0.1</v>
          </cell>
          <cell r="Z43">
            <v>1.25</v>
          </cell>
          <cell r="AA43">
            <v>60.46</v>
          </cell>
          <cell r="AB43">
            <v>60.46</v>
          </cell>
          <cell r="AC43">
            <v>120.92</v>
          </cell>
          <cell r="AD43">
            <v>2117.5700000000002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2960.6400000000003</v>
          </cell>
          <cell r="AJ43">
            <v>9132.18</v>
          </cell>
        </row>
        <row r="44">
          <cell r="A44">
            <v>395</v>
          </cell>
          <cell r="B44" t="str">
            <v>PEBM760304-BP1</v>
          </cell>
          <cell r="C44" t="str">
            <v>PESQUEIRA BUSTAMANTE MYRIAM GUADALUPE</v>
          </cell>
          <cell r="D44" t="str">
            <v>DIRECTOR DE PROMOCION</v>
          </cell>
          <cell r="E44" t="str">
            <v xml:space="preserve">   2</v>
          </cell>
          <cell r="F44" t="str">
            <v>Comercio Exterior</v>
          </cell>
          <cell r="G44">
            <v>40483</v>
          </cell>
          <cell r="H44" t="str">
            <v xml:space="preserve">12-A  </v>
          </cell>
          <cell r="I44">
            <v>4158</v>
          </cell>
          <cell r="J44">
            <v>1663.2</v>
          </cell>
          <cell r="K44">
            <v>2494.8000000000002</v>
          </cell>
          <cell r="L44">
            <v>3564</v>
          </cell>
          <cell r="M44">
            <v>7920</v>
          </cell>
          <cell r="N44">
            <v>1620.41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11880</v>
          </cell>
          <cell r="U44">
            <v>21420.41</v>
          </cell>
          <cell r="V44">
            <v>2842.14</v>
          </cell>
          <cell r="W44">
            <v>1188</v>
          </cell>
          <cell r="X44">
            <v>653.4</v>
          </cell>
          <cell r="Y44">
            <v>0.1</v>
          </cell>
          <cell r="Z44">
            <v>1.25</v>
          </cell>
          <cell r="AA44">
            <v>59.4</v>
          </cell>
          <cell r="AB44">
            <v>59.4</v>
          </cell>
          <cell r="AC44">
            <v>118.8</v>
          </cell>
          <cell r="AD44">
            <v>2080.3500000000004</v>
          </cell>
          <cell r="AE44">
            <v>990</v>
          </cell>
          <cell r="AF44">
            <v>0</v>
          </cell>
          <cell r="AG44">
            <v>0</v>
          </cell>
          <cell r="AH44">
            <v>0</v>
          </cell>
          <cell r="AI44">
            <v>5912.49</v>
          </cell>
          <cell r="AJ44">
            <v>15507.92</v>
          </cell>
        </row>
        <row r="45">
          <cell r="A45">
            <v>396</v>
          </cell>
          <cell r="B45" t="str">
            <v>SILV880916-96A</v>
          </cell>
          <cell r="C45" t="str">
            <v>SITTEN LIZARRAGA VANIA FATIMA</v>
          </cell>
          <cell r="D45" t="str">
            <v>PROMOTOR</v>
          </cell>
          <cell r="E45" t="str">
            <v xml:space="preserve">   1</v>
          </cell>
          <cell r="F45" t="str">
            <v>Promocion de Inversion</v>
          </cell>
          <cell r="G45">
            <v>40452</v>
          </cell>
          <cell r="H45" t="str">
            <v xml:space="preserve">10-I  </v>
          </cell>
          <cell r="I45">
            <v>3069.01</v>
          </cell>
          <cell r="J45">
            <v>1227.5999999999999</v>
          </cell>
          <cell r="K45">
            <v>1841.4</v>
          </cell>
          <cell r="L45">
            <v>2630.58</v>
          </cell>
          <cell r="M45">
            <v>3283</v>
          </cell>
          <cell r="N45">
            <v>519.71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8768.59</v>
          </cell>
          <cell r="U45">
            <v>12571.3</v>
          </cell>
          <cell r="V45">
            <v>1276.23</v>
          </cell>
          <cell r="W45">
            <v>876.86</v>
          </cell>
          <cell r="X45">
            <v>482.27</v>
          </cell>
          <cell r="Y45">
            <v>0.1</v>
          </cell>
          <cell r="Z45">
            <v>1.25</v>
          </cell>
          <cell r="AA45">
            <v>43.84</v>
          </cell>
          <cell r="AB45">
            <v>43.84</v>
          </cell>
          <cell r="AC45">
            <v>87.68</v>
          </cell>
          <cell r="AD45">
            <v>1535.84</v>
          </cell>
          <cell r="AE45">
            <v>438.43</v>
          </cell>
          <cell r="AF45">
            <v>0</v>
          </cell>
          <cell r="AG45">
            <v>0</v>
          </cell>
          <cell r="AH45">
            <v>0</v>
          </cell>
          <cell r="AI45">
            <v>3250.4999999999995</v>
          </cell>
          <cell r="AJ45">
            <v>9320.7999999999993</v>
          </cell>
        </row>
        <row r="46">
          <cell r="A46">
            <v>0</v>
          </cell>
          <cell r="B46">
            <v>0</v>
          </cell>
          <cell r="C46" t="str">
            <v>GISELLA</v>
          </cell>
          <cell r="D46">
            <v>0</v>
          </cell>
          <cell r="E46">
            <v>0</v>
          </cell>
          <cell r="F46" t="str">
            <v xml:space="preserve">Control y Evaluación </v>
          </cell>
          <cell r="G46">
            <v>40558</v>
          </cell>
          <cell r="H46" t="str">
            <v xml:space="preserve">9-I  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>
        <row r="6">
          <cell r="A6" t="str">
            <v>NUM</v>
          </cell>
          <cell r="B6" t="str">
            <v>RFC</v>
          </cell>
          <cell r="C6" t="str">
            <v>NOMBRE</v>
          </cell>
          <cell r="D6" t="str">
            <v>PUESTO</v>
          </cell>
          <cell r="E6" t="str">
            <v>SN</v>
          </cell>
        </row>
        <row r="7">
          <cell r="A7">
            <v>8</v>
          </cell>
          <cell r="B7" t="str">
            <v>DUQL810622</v>
          </cell>
          <cell r="C7" t="str">
            <v>DUARTE QUIROZ LUIS ALBERTO</v>
          </cell>
          <cell r="D7" t="str">
            <v>PROMOTOR REGIONAL</v>
          </cell>
          <cell r="E7" t="str">
            <v xml:space="preserve">   1</v>
          </cell>
        </row>
        <row r="8">
          <cell r="A8">
            <v>9</v>
          </cell>
          <cell r="B8" t="str">
            <v>EIPL711209</v>
          </cell>
          <cell r="C8" t="str">
            <v>ELIAS PACHECO LORENA</v>
          </cell>
          <cell r="D8" t="str">
            <v>DIRECTOR CONTROLY EVALUACION</v>
          </cell>
          <cell r="E8" t="str">
            <v xml:space="preserve">   5</v>
          </cell>
        </row>
        <row r="9">
          <cell r="A9">
            <v>10</v>
          </cell>
          <cell r="B9" t="str">
            <v>EIPC460918</v>
          </cell>
          <cell r="C9" t="str">
            <v>ENCINAS PARRA CECILIA</v>
          </cell>
          <cell r="D9" t="str">
            <v>AUXILIAR RELACIONES PUBLICAS</v>
          </cell>
          <cell r="E9" t="str">
            <v xml:space="preserve">   1</v>
          </cell>
        </row>
        <row r="10">
          <cell r="A10">
            <v>12</v>
          </cell>
          <cell r="B10" t="str">
            <v>GORM720626</v>
          </cell>
          <cell r="C10" t="str">
            <v>GOMEZ RAMIREZ MARTIN XICOTENCATL</v>
          </cell>
          <cell r="D10" t="str">
            <v>AUXILIAR ADMINITRATIVO</v>
          </cell>
          <cell r="E10" t="str">
            <v xml:space="preserve">   1</v>
          </cell>
        </row>
        <row r="11">
          <cell r="A11">
            <v>13</v>
          </cell>
          <cell r="B11" t="str">
            <v>GOVA8003295B0</v>
          </cell>
          <cell r="C11" t="str">
            <v>GONZALEZ VARGAS ANGELA BEATRIZ</v>
          </cell>
          <cell r="D11" t="str">
            <v>DIRECTOR  COMERCIO EXTERIOR</v>
          </cell>
          <cell r="E11" t="str">
            <v xml:space="preserve">   1</v>
          </cell>
        </row>
        <row r="12">
          <cell r="A12">
            <v>18</v>
          </cell>
          <cell r="B12" t="str">
            <v>MORE821127</v>
          </cell>
          <cell r="C12" t="str">
            <v>MORALES RODRIGUEZ ELISA IVETH</v>
          </cell>
          <cell r="D12" t="str">
            <v>POROMOTOR REGIONAL SUR A</v>
          </cell>
          <cell r="E12" t="str">
            <v xml:space="preserve">   2</v>
          </cell>
        </row>
        <row r="13">
          <cell r="A13">
            <v>23</v>
          </cell>
          <cell r="B13" t="str">
            <v>PILJ771224</v>
          </cell>
          <cell r="C13" t="str">
            <v>PINTO LEON JESUS RODOLFO</v>
          </cell>
          <cell r="D13" t="str">
            <v>PROMOTOR SECTORIAL</v>
          </cell>
          <cell r="E13" t="str">
            <v xml:space="preserve">   1</v>
          </cell>
        </row>
        <row r="14">
          <cell r="A14">
            <v>36</v>
          </cell>
          <cell r="B14" t="str">
            <v>GACA780712PI2</v>
          </cell>
          <cell r="C14" t="str">
            <v>GARCIA CONTRERAS ADOLFO PEDRO</v>
          </cell>
          <cell r="D14" t="str">
            <v xml:space="preserve">PROMOTOR SECTORIAL </v>
          </cell>
          <cell r="E14" t="str">
            <v xml:space="preserve">   1</v>
          </cell>
        </row>
        <row r="15">
          <cell r="A15">
            <v>330</v>
          </cell>
          <cell r="B15" t="str">
            <v>AAVA830618</v>
          </cell>
          <cell r="C15" t="str">
            <v>ALVAREZ VILLA ANA ESTHER</v>
          </cell>
          <cell r="D15" t="str">
            <v>PROMOTORA REGIONAL</v>
          </cell>
          <cell r="E15" t="str">
            <v xml:space="preserve">   2</v>
          </cell>
        </row>
        <row r="16">
          <cell r="A16">
            <v>352</v>
          </cell>
          <cell r="B16" t="str">
            <v>LITA850220PE7</v>
          </cell>
          <cell r="C16" t="str">
            <v>LLITERAS TRUJILLO ALEJANDRINA</v>
          </cell>
          <cell r="D16" t="str">
            <v>ASISTENTE EJECUTIVA DIRECCION GENERAL</v>
          </cell>
          <cell r="E16" t="str">
            <v xml:space="preserve">   1</v>
          </cell>
        </row>
        <row r="17">
          <cell r="A17">
            <v>355</v>
          </cell>
          <cell r="B17" t="str">
            <v>PISM8403213L7</v>
          </cell>
          <cell r="C17" t="str">
            <v>PINTO SERRANO MONICA GUADALUPE</v>
          </cell>
          <cell r="D17" t="str">
            <v>PROMOTOR DE COMERCIO EXTERIOR</v>
          </cell>
          <cell r="E17" t="str">
            <v xml:space="preserve">   2</v>
          </cell>
        </row>
        <row r="18">
          <cell r="A18">
            <v>358</v>
          </cell>
          <cell r="B18" t="str">
            <v>CAGL831127217</v>
          </cell>
          <cell r="C18" t="str">
            <v>CAMPA GONZALEZ LIZETH</v>
          </cell>
          <cell r="D18" t="str">
            <v>ASISTENTE ADMINISTRATIVA</v>
          </cell>
          <cell r="E18" t="str">
            <v xml:space="preserve">   1</v>
          </cell>
        </row>
        <row r="19">
          <cell r="A19">
            <v>362</v>
          </cell>
          <cell r="B19" t="str">
            <v>VACX830605</v>
          </cell>
          <cell r="C19" t="str">
            <v>VALENZUELA CARPIO ALEJANDRO</v>
          </cell>
          <cell r="D19" t="str">
            <v>PROMOTOR NORTE</v>
          </cell>
          <cell r="E19" t="str">
            <v xml:space="preserve">   1</v>
          </cell>
        </row>
        <row r="20">
          <cell r="A20">
            <v>363</v>
          </cell>
          <cell r="B20" t="str">
            <v>AEPJ731117NA5</v>
          </cell>
          <cell r="C20" t="str">
            <v>ARREDONDO PERERA JESUS IVAN</v>
          </cell>
          <cell r="D20" t="str">
            <v>DIRECTOR DE INVERSION</v>
          </cell>
          <cell r="E20" t="str">
            <v xml:space="preserve">   4</v>
          </cell>
        </row>
        <row r="21">
          <cell r="A21">
            <v>364</v>
          </cell>
          <cell r="B21" t="str">
            <v>RUSE681205</v>
          </cell>
          <cell r="C21" t="str">
            <v>RUIZ SANCHEZ ENRIQUE</v>
          </cell>
          <cell r="D21" t="str">
            <v>DIRECTOR GENERAL</v>
          </cell>
          <cell r="E21" t="str">
            <v xml:space="preserve">   1</v>
          </cell>
        </row>
        <row r="22">
          <cell r="A22">
            <v>365</v>
          </cell>
          <cell r="B22" t="str">
            <v>GAFE820410UD9</v>
          </cell>
          <cell r="C22" t="str">
            <v>GRANILLO FLORES ELOISA</v>
          </cell>
          <cell r="D22" t="str">
            <v>PROMOTORA REGIONN SUR "A"</v>
          </cell>
          <cell r="E22" t="str">
            <v xml:space="preserve">   2</v>
          </cell>
        </row>
        <row r="23">
          <cell r="A23">
            <v>366</v>
          </cell>
          <cell r="B23" t="str">
            <v>VIOA621024</v>
          </cell>
          <cell r="C23" t="str">
            <v>VILLASEÑOR OTHON ALEJANDRO</v>
          </cell>
          <cell r="D23" t="str">
            <v>COOORDINADOR NORTE</v>
          </cell>
          <cell r="E23" t="str">
            <v xml:space="preserve">   2</v>
          </cell>
        </row>
        <row r="24">
          <cell r="A24">
            <v>367</v>
          </cell>
          <cell r="B24" t="str">
            <v>MEMC830930Q52</v>
          </cell>
          <cell r="C24" t="str">
            <v>MEDINA MORENO CANDELARIO</v>
          </cell>
          <cell r="D24" t="str">
            <v>AUXILIAR ADMINISTRATIVO</v>
          </cell>
          <cell r="E24" t="str">
            <v xml:space="preserve">   4</v>
          </cell>
        </row>
        <row r="25">
          <cell r="A25">
            <v>368</v>
          </cell>
          <cell r="B25" t="str">
            <v>HEGA640311SE9</v>
          </cell>
          <cell r="C25" t="str">
            <v>HERNANDEZ GAMEZ ABELARDO</v>
          </cell>
          <cell r="D25" t="str">
            <v>CONTADOR GENERAL</v>
          </cell>
          <cell r="E25" t="str">
            <v xml:space="preserve">   3</v>
          </cell>
        </row>
        <row r="26">
          <cell r="A26">
            <v>369</v>
          </cell>
          <cell r="B26" t="str">
            <v>AEMG520317</v>
          </cell>
          <cell r="C26" t="str">
            <v>ARREOLA MUELA GENOVEVA</v>
          </cell>
          <cell r="D26" t="str">
            <v>PROMOTOR NORTE</v>
          </cell>
          <cell r="E26" t="str">
            <v xml:space="preserve">   1</v>
          </cell>
        </row>
        <row r="27">
          <cell r="A27">
            <v>370</v>
          </cell>
          <cell r="B27" t="str">
            <v>CAMA721216GVJ</v>
          </cell>
          <cell r="C27" t="str">
            <v>CALIZ MOLINA ANTONIO RAMON</v>
          </cell>
          <cell r="D27" t="str">
            <v>COORDINADOR REGIONAL</v>
          </cell>
          <cell r="E27" t="str">
            <v xml:space="preserve">   4</v>
          </cell>
        </row>
        <row r="28">
          <cell r="A28">
            <v>371</v>
          </cell>
          <cell r="B28" t="str">
            <v>VARC660117</v>
          </cell>
          <cell r="C28" t="str">
            <v>VALENCIA ROSAS CZARINA</v>
          </cell>
          <cell r="D28" t="str">
            <v>PROMOTORA REGIONAL NOROESTE</v>
          </cell>
          <cell r="E28" t="str">
            <v xml:space="preserve">   2</v>
          </cell>
        </row>
        <row r="29">
          <cell r="A29">
            <v>372</v>
          </cell>
          <cell r="B29" t="str">
            <v>FEAC670205QA0</v>
          </cell>
          <cell r="C29" t="str">
            <v>FELIX ACOSTA CARLOS ENRIQUE</v>
          </cell>
          <cell r="D29" t="str">
            <v>COORDINADORA REGION SUR B</v>
          </cell>
          <cell r="E29" t="str">
            <v xml:space="preserve">   2</v>
          </cell>
        </row>
        <row r="30">
          <cell r="A30">
            <v>373</v>
          </cell>
          <cell r="B30" t="str">
            <v>VEBC860402</v>
          </cell>
          <cell r="C30" t="str">
            <v>VERA BARRIOS MARIA CAROLINA</v>
          </cell>
          <cell r="D30" t="str">
            <v>ANALISTA DE CONTRO LY EVALUACION</v>
          </cell>
          <cell r="E30" t="str">
            <v xml:space="preserve">   1</v>
          </cell>
        </row>
        <row r="31">
          <cell r="A31">
            <v>374</v>
          </cell>
          <cell r="B31" t="str">
            <v>MEMM820912</v>
          </cell>
          <cell r="C31" t="str">
            <v>MEDINA MERINO MARISELA</v>
          </cell>
          <cell r="D31" t="str">
            <v>ASISTENTE EJECUTIVA</v>
          </cell>
          <cell r="E31" t="str">
            <v xml:space="preserve">   2</v>
          </cell>
        </row>
        <row r="32">
          <cell r="A32">
            <v>375</v>
          </cell>
          <cell r="B32" t="str">
            <v>AASA871106</v>
          </cell>
          <cell r="C32" t="str">
            <v>ALMADA SALAS ARMANDO</v>
          </cell>
          <cell r="D32" t="str">
            <v>SECRETARIO REGION COSTA-CENTRO</v>
          </cell>
          <cell r="E32" t="str">
            <v xml:space="preserve">   2</v>
          </cell>
        </row>
        <row r="33">
          <cell r="A33">
            <v>376</v>
          </cell>
          <cell r="B33" t="str">
            <v>ROOK7509205W4</v>
          </cell>
          <cell r="C33" t="str">
            <v>ROBLES OTTA KARLA PATRICIA</v>
          </cell>
          <cell r="D33" t="str">
            <v>PROMOTOR NOROESTE</v>
          </cell>
          <cell r="E33" t="str">
            <v xml:space="preserve">   2</v>
          </cell>
        </row>
        <row r="34">
          <cell r="A34">
            <v>377</v>
          </cell>
          <cell r="B34" t="str">
            <v>VINF6804137Q7</v>
          </cell>
          <cell r="C34" t="str">
            <v>VILLAESCUSA NAVA FRANCISCO ANTONIO</v>
          </cell>
          <cell r="D34" t="str">
            <v>COORDINADOR DE REC HUMANOS Y MATERIALES</v>
          </cell>
          <cell r="E34" t="str">
            <v xml:space="preserve">   3</v>
          </cell>
        </row>
        <row r="35">
          <cell r="A35">
            <v>382</v>
          </cell>
          <cell r="B35" t="str">
            <v>FUSC7209018K3</v>
          </cell>
          <cell r="C35" t="str">
            <v>FU SALCIDO CARLOS MANUEL</v>
          </cell>
          <cell r="D35" t="str">
            <v>PROMOTOR DE COMERCIO EXTERIOR</v>
          </cell>
          <cell r="E35" t="str">
            <v xml:space="preserve">   2</v>
          </cell>
        </row>
        <row r="36">
          <cell r="A36">
            <v>383</v>
          </cell>
          <cell r="B36" t="str">
            <v>OIRM661113DA5</v>
          </cell>
          <cell r="C36" t="str">
            <v>OLIVARRIA RODRIGUEZ MARTHA DELIA</v>
          </cell>
          <cell r="D36" t="str">
            <v>ASISTENTE ADMINISTRATIVO</v>
          </cell>
          <cell r="E36" t="str">
            <v xml:space="preserve">   3</v>
          </cell>
        </row>
        <row r="37">
          <cell r="A37">
            <v>384</v>
          </cell>
          <cell r="B37" t="str">
            <v>GABC810218R50</v>
          </cell>
          <cell r="C37" t="str">
            <v>GAUTRIN BRAVO CLAUDIA ELENA</v>
          </cell>
          <cell r="D37" t="str">
            <v>DIIRECTOR OPERATIVO</v>
          </cell>
          <cell r="E37" t="str">
            <v xml:space="preserve">   1</v>
          </cell>
        </row>
        <row r="38">
          <cell r="A38">
            <v>385</v>
          </cell>
          <cell r="B38" t="str">
            <v>VAQK870904SF5</v>
          </cell>
          <cell r="C38" t="str">
            <v>VALENCIA QUINTANA KAREN DENNISSE</v>
          </cell>
          <cell r="D38" t="str">
            <v>ASISTENTE DE RELACIONES PUBLICAS</v>
          </cell>
          <cell r="E38" t="str">
            <v xml:space="preserve">   1</v>
          </cell>
        </row>
        <row r="39">
          <cell r="A39">
            <v>386</v>
          </cell>
          <cell r="B39" t="str">
            <v>BOSR820802</v>
          </cell>
          <cell r="C39" t="str">
            <v>BROWN SILLER RICARDO</v>
          </cell>
          <cell r="D39" t="str">
            <v>PROMOTORA REGION CENTRO</v>
          </cell>
          <cell r="E39" t="str">
            <v xml:space="preserve">   4</v>
          </cell>
        </row>
        <row r="40">
          <cell r="A40">
            <v>387</v>
          </cell>
          <cell r="B40" t="str">
            <v>HEOI830315TF8</v>
          </cell>
          <cell r="C40" t="str">
            <v>HERNANDEZ OJEDA MARIA ISABEL</v>
          </cell>
          <cell r="D40" t="str">
            <v>COORDINADORE REGIONAL SUR A</v>
          </cell>
          <cell r="E40" t="str">
            <v xml:space="preserve">   1</v>
          </cell>
        </row>
        <row r="41">
          <cell r="A41">
            <v>388</v>
          </cell>
          <cell r="B41" t="str">
            <v>COAM810714</v>
          </cell>
          <cell r="C41" t="str">
            <v>CORRAL ALMADA MARTHA</v>
          </cell>
          <cell r="D41" t="str">
            <v>DIRECTORA ADMINISTRATIVA</v>
          </cell>
          <cell r="E41" t="str">
            <v xml:space="preserve">   3</v>
          </cell>
        </row>
        <row r="42">
          <cell r="A42">
            <v>389</v>
          </cell>
          <cell r="B42" t="str">
            <v>SEDG840511</v>
          </cell>
          <cell r="C42" t="str">
            <v>SERRANO DAVILA GRETHEL</v>
          </cell>
          <cell r="D42" t="str">
            <v>PROMOCION DE INVERSION</v>
          </cell>
          <cell r="E42" t="str">
            <v xml:space="preserve">   1</v>
          </cell>
        </row>
        <row r="43">
          <cell r="A43">
            <v>390</v>
          </cell>
          <cell r="B43" t="str">
            <v>CIRJ690501HB8</v>
          </cell>
          <cell r="C43" t="str">
            <v>CRISTOPULOS RIOS JORGE CUAUHTEMOC</v>
          </cell>
          <cell r="D43" t="str">
            <v>COORDINADOR JURIDICO</v>
          </cell>
          <cell r="E43" t="str">
            <v xml:space="preserve">   2</v>
          </cell>
        </row>
        <row r="44">
          <cell r="A44">
            <v>392</v>
          </cell>
          <cell r="B44" t="str">
            <v>EITA710913TW7</v>
          </cell>
          <cell r="C44" t="str">
            <v>ENCINAS TERAN AMERICA</v>
          </cell>
          <cell r="D44" t="str">
            <v>COORDINADOR DE PLANEACION</v>
          </cell>
          <cell r="E44" t="str">
            <v xml:space="preserve">   3</v>
          </cell>
        </row>
        <row r="45">
          <cell r="A45">
            <v>393</v>
          </cell>
          <cell r="B45" t="str">
            <v>GAAA900927</v>
          </cell>
          <cell r="C45" t="str">
            <v>GARCIA ALMADA ALEXANDRA</v>
          </cell>
          <cell r="D45" t="str">
            <v>PROMOTOR NOROESTE</v>
          </cell>
          <cell r="E45" t="str">
            <v xml:space="preserve">   1</v>
          </cell>
        </row>
        <row r="46">
          <cell r="A46">
            <v>394</v>
          </cell>
          <cell r="B46" t="str">
            <v>PETF850106</v>
          </cell>
          <cell r="C46" t="str">
            <v>PERALTA TARAZON FRANCISCO ALFREDO</v>
          </cell>
          <cell r="D46" t="str">
            <v>PROMOTOR POHOENIX</v>
          </cell>
          <cell r="E46" t="str">
            <v xml:space="preserve">   2</v>
          </cell>
        </row>
        <row r="47">
          <cell r="A47">
            <v>395</v>
          </cell>
          <cell r="B47" t="str">
            <v>PEBM760304-BP1</v>
          </cell>
          <cell r="C47" t="str">
            <v>PESQUEIRA BUSTAMANTE MYRIAM GUADALUPE</v>
          </cell>
          <cell r="D47" t="str">
            <v>DIRECTOR DE PROMOCION</v>
          </cell>
          <cell r="E47" t="str">
            <v xml:space="preserve">   2</v>
          </cell>
        </row>
        <row r="48">
          <cell r="A48">
            <v>396</v>
          </cell>
          <cell r="B48" t="str">
            <v>SILV880916-96A</v>
          </cell>
          <cell r="C48" t="str">
            <v>SITTEN LIZARRAGA VANIA FATIMA</v>
          </cell>
          <cell r="D48" t="str">
            <v>PROMOTOR</v>
          </cell>
          <cell r="E48" t="str">
            <v xml:space="preserve">   1</v>
          </cell>
        </row>
        <row r="49">
          <cell r="A49">
            <v>398</v>
          </cell>
          <cell r="B49" t="str">
            <v>MELG840515-UJ9</v>
          </cell>
          <cell r="C49" t="str">
            <v>MENDIVIL LEYVA GISELA</v>
          </cell>
          <cell r="D49" t="str">
            <v>PROMOTOR COSTA-CENTRO</v>
          </cell>
          <cell r="E49" t="str">
            <v xml:space="preserve">   5</v>
          </cell>
        </row>
        <row r="50">
          <cell r="A50">
            <v>399</v>
          </cell>
          <cell r="B50" t="str">
            <v xml:space="preserve">MAHB840129  </v>
          </cell>
          <cell r="C50" t="str">
            <v xml:space="preserve">MARTINEZ HARO BEATRIZ                   </v>
          </cell>
          <cell r="D50" t="str">
            <v xml:space="preserve">PROMOTOR SECTORIAL                                            </v>
          </cell>
          <cell r="E50" t="str">
            <v xml:space="preserve">   1</v>
          </cell>
        </row>
        <row r="51">
          <cell r="A51">
            <v>400</v>
          </cell>
          <cell r="B51" t="str">
            <v>MOMH810828-N9A</v>
          </cell>
          <cell r="C51" t="str">
            <v>MOLINA MONTAÑO HILDA MARIA</v>
          </cell>
          <cell r="D51" t="str">
            <v>PROMOTOR REGION NOROESTE</v>
          </cell>
          <cell r="E51" t="str">
            <v xml:space="preserve">   1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1000"/>
      <sheetName val="1.ENE"/>
      <sheetName val="N.01"/>
      <sheetName val="RL ENE"/>
      <sheetName val="2.ENE"/>
      <sheetName val="N.02"/>
      <sheetName val="AGUI ENE"/>
    </sheetNames>
    <sheetDataSet>
      <sheetData sheetId="0">
        <row r="3">
          <cell r="A3" t="str">
            <v>EMP</v>
          </cell>
          <cell r="B3" t="str">
            <v>NOMBRE</v>
          </cell>
          <cell r="C3" t="str">
            <v>PUESTO</v>
          </cell>
          <cell r="D3" t="str">
            <v>OPCION</v>
          </cell>
          <cell r="E3" t="str">
            <v>PROY</v>
          </cell>
          <cell r="F3" t="str">
            <v>NIVEL</v>
          </cell>
        </row>
        <row r="4">
          <cell r="A4">
            <v>9</v>
          </cell>
          <cell r="B4" t="str">
            <v xml:space="preserve">ELIAS PACHECO LORENA                    </v>
          </cell>
          <cell r="C4" t="str">
            <v>DIRECTOR CONTROLY EVALUACION</v>
          </cell>
          <cell r="D4" t="str">
            <v>DIRECTOR GENERAL</v>
          </cell>
          <cell r="E4">
            <v>1940</v>
          </cell>
          <cell r="F4" t="str">
            <v>12-I</v>
          </cell>
        </row>
        <row r="5">
          <cell r="A5">
            <v>10</v>
          </cell>
          <cell r="B5" t="str">
            <v xml:space="preserve">ENCINAS PARRA CECILIA                   </v>
          </cell>
          <cell r="C5" t="str">
            <v>AUXILIAR RELACIONES PUBLICAS</v>
          </cell>
          <cell r="D5" t="str">
            <v>SUB-DIRECTOR GENERAL</v>
          </cell>
          <cell r="E5">
            <v>492</v>
          </cell>
          <cell r="F5" t="str">
            <v>10-I</v>
          </cell>
        </row>
        <row r="6">
          <cell r="A6">
            <v>12</v>
          </cell>
          <cell r="B6" t="str">
            <v xml:space="preserve">GOMEZ RAMIREZ MARTIN XICOTENCANTL       </v>
          </cell>
          <cell r="C6" t="str">
            <v>AUXILIAR ADMINITRATIVO</v>
          </cell>
          <cell r="D6" t="str">
            <v>JEFE DE DEPARTAMENTO</v>
          </cell>
          <cell r="E6">
            <v>1770</v>
          </cell>
          <cell r="F6" t="str">
            <v>9-C</v>
          </cell>
        </row>
        <row r="7">
          <cell r="A7">
            <v>13</v>
          </cell>
          <cell r="B7" t="str">
            <v xml:space="preserve">GONZALEZ VARGAS ANGELA BEATRIZ          </v>
          </cell>
          <cell r="C7" t="str">
            <v>DIRECTORA DE  PROMOCIÓN AL COMERCIO EXTERIOR</v>
          </cell>
          <cell r="D7" t="str">
            <v>DIRECTOR GENERAL</v>
          </cell>
          <cell r="E7">
            <v>525</v>
          </cell>
          <cell r="F7" t="str">
            <v>12-A</v>
          </cell>
        </row>
        <row r="8">
          <cell r="A8">
            <v>355</v>
          </cell>
          <cell r="B8" t="str">
            <v xml:space="preserve">PINTO SERRANO MONICA GUADALUPE          </v>
          </cell>
          <cell r="C8" t="str">
            <v>PROMOTORA DE COMERCIO EXTERIOR</v>
          </cell>
          <cell r="D8" t="str">
            <v>DIRECTOR DE AREA</v>
          </cell>
          <cell r="E8">
            <v>492</v>
          </cell>
          <cell r="F8" t="str">
            <v>12-I</v>
          </cell>
        </row>
        <row r="9">
          <cell r="A9">
            <v>358</v>
          </cell>
          <cell r="B9" t="str">
            <v xml:space="preserve">CAMPA GONZALEZ LIZETH                   </v>
          </cell>
          <cell r="C9" t="str">
            <v>PROMOTORA SUR A</v>
          </cell>
          <cell r="D9" t="str">
            <v>JEFE DE DEPARTAMENTO</v>
          </cell>
          <cell r="E9">
            <v>525</v>
          </cell>
          <cell r="F9" t="str">
            <v>9-C</v>
          </cell>
        </row>
        <row r="10">
          <cell r="A10">
            <v>361</v>
          </cell>
          <cell r="B10" t="str">
            <v xml:space="preserve">HUERTA CONTRERAS HORACIO                </v>
          </cell>
          <cell r="C10" t="str">
            <v xml:space="preserve">ASISTENTE EJECUTIVO                          </v>
          </cell>
          <cell r="D10" t="str">
            <v>DIRECTOR DE AREA</v>
          </cell>
          <cell r="E10">
            <v>1712</v>
          </cell>
          <cell r="F10" t="str">
            <v>11-I</v>
          </cell>
        </row>
        <row r="11">
          <cell r="A11">
            <v>364</v>
          </cell>
          <cell r="B11" t="str">
            <v xml:space="preserve">RUIZ SANCHEZ ENRIQUE                    </v>
          </cell>
          <cell r="C11" t="str">
            <v>DIRECTOR GENERAL</v>
          </cell>
          <cell r="D11" t="str">
            <v>SUB-SECRETARIO</v>
          </cell>
          <cell r="E11">
            <v>1770</v>
          </cell>
          <cell r="F11" t="str">
            <v>13-A</v>
          </cell>
        </row>
        <row r="12">
          <cell r="A12">
            <v>369</v>
          </cell>
          <cell r="B12" t="str">
            <v xml:space="preserve">ARREOLA MUELA GENOVEVA                  </v>
          </cell>
          <cell r="C12" t="str">
            <v>PROMOTOR DE COMERCIO EXTERIOR</v>
          </cell>
          <cell r="D12" t="str">
            <v>DIRECTOR GENERAL</v>
          </cell>
          <cell r="E12">
            <v>524</v>
          </cell>
          <cell r="F12" t="str">
            <v>7-I</v>
          </cell>
        </row>
        <row r="13">
          <cell r="A13">
            <v>373</v>
          </cell>
          <cell r="B13" t="str">
            <v xml:space="preserve">VERA BARRIOS MARIA CAROLINA             </v>
          </cell>
          <cell r="C13" t="str">
            <v>CONTADOR GENERAL</v>
          </cell>
          <cell r="D13" t="str">
            <v>DIRECTOR DE AREA</v>
          </cell>
          <cell r="E13">
            <v>1712</v>
          </cell>
          <cell r="F13" t="str">
            <v>12-I</v>
          </cell>
        </row>
        <row r="14">
          <cell r="A14">
            <v>375</v>
          </cell>
          <cell r="B14" t="str">
            <v xml:space="preserve">ALMADA SALAS ARMANDO                    </v>
          </cell>
          <cell r="C14" t="str">
            <v>PROMOTORA NORTE</v>
          </cell>
          <cell r="D14" t="str">
            <v>COORDINADOR DE AREA</v>
          </cell>
          <cell r="E14">
            <v>1712</v>
          </cell>
          <cell r="F14" t="str">
            <v>4-I</v>
          </cell>
        </row>
        <row r="15">
          <cell r="A15">
            <v>377</v>
          </cell>
          <cell r="B15" t="str">
            <v xml:space="preserve">VILLAESCUSA NAVA FRANCISCO ANTONIO      </v>
          </cell>
          <cell r="C15" t="str">
            <v>COORDINADOR NOROESTE</v>
          </cell>
          <cell r="D15" t="str">
            <v>DIRECTOR DE AREA</v>
          </cell>
          <cell r="E15">
            <v>1770</v>
          </cell>
          <cell r="F15" t="str">
            <v>12-A</v>
          </cell>
        </row>
        <row r="16">
          <cell r="A16">
            <v>383</v>
          </cell>
          <cell r="B16" t="str">
            <v xml:space="preserve">OLIVARRIA RODRIGUEZ MARTHA DELIA        </v>
          </cell>
          <cell r="C16" t="str">
            <v>DIIRECTORA OPERATIVA</v>
          </cell>
          <cell r="D16" t="str">
            <v>DIRECTOR GENERAL</v>
          </cell>
          <cell r="E16">
            <v>1770</v>
          </cell>
          <cell r="F16" t="str">
            <v>9-C</v>
          </cell>
        </row>
        <row r="17">
          <cell r="A17">
            <v>386</v>
          </cell>
          <cell r="B17" t="str">
            <v xml:space="preserve">BROWN SILLER RICARDO                    </v>
          </cell>
          <cell r="C17" t="str">
            <v>COORDINADOR COSTA</v>
          </cell>
          <cell r="D17" t="str">
            <v>JEFE DE SECCION</v>
          </cell>
          <cell r="E17">
            <v>492</v>
          </cell>
          <cell r="F17" t="str">
            <v>12-A</v>
          </cell>
        </row>
        <row r="18">
          <cell r="A18">
            <v>392</v>
          </cell>
          <cell r="B18" t="str">
            <v xml:space="preserve">ENCINAS TERAN AMERICA                   </v>
          </cell>
          <cell r="C18" t="str">
            <v>DIRECTOR ADMINISTRATIVO</v>
          </cell>
          <cell r="D18" t="str">
            <v>DIRECTOR GENERAL</v>
          </cell>
          <cell r="E18">
            <v>1712</v>
          </cell>
          <cell r="F18" t="str">
            <v>11-I</v>
          </cell>
        </row>
        <row r="19">
          <cell r="A19">
            <v>407</v>
          </cell>
          <cell r="B19" t="str">
            <v xml:space="preserve">ALVAREZ VILLA RUTH MARGARITA            </v>
          </cell>
          <cell r="C19" t="str">
            <v>ASISTENTE ADMINISTRATIVA</v>
          </cell>
          <cell r="D19" t="str">
            <v>JEFE DE DEPARTAMENTO</v>
          </cell>
          <cell r="E19">
            <v>1712</v>
          </cell>
          <cell r="F19" t="str">
            <v>10-I</v>
          </cell>
        </row>
        <row r="20">
          <cell r="A20">
            <v>418</v>
          </cell>
          <cell r="B20" t="str">
            <v xml:space="preserve">VAZQUEZ ALANIS ANA GIOCONDA             </v>
          </cell>
          <cell r="C20" t="str">
            <v>PROMOTOR REGIONAL</v>
          </cell>
          <cell r="D20" t="str">
            <v>DIRECTOR DE AREA</v>
          </cell>
          <cell r="E20">
            <v>492</v>
          </cell>
          <cell r="F20" t="str">
            <v>9-C</v>
          </cell>
        </row>
        <row r="21">
          <cell r="A21">
            <v>419</v>
          </cell>
          <cell r="B21" t="str">
            <v xml:space="preserve">ZATARAIN LOAIZA ALMA LORENA             </v>
          </cell>
          <cell r="C21" t="str">
            <v xml:space="preserve">COORDINADOR RH Y MATERIALES                                 </v>
          </cell>
          <cell r="D21" t="str">
            <v>DIRECTOR DE AREA</v>
          </cell>
          <cell r="E21">
            <v>1712</v>
          </cell>
          <cell r="F21" t="str">
            <v>8-I</v>
          </cell>
        </row>
        <row r="22">
          <cell r="A22">
            <v>420</v>
          </cell>
          <cell r="B22" t="str">
            <v xml:space="preserve">LOPEZ RUIZ CYNTHIA KARINA               </v>
          </cell>
          <cell r="C22" t="str">
            <v xml:space="preserve">PROMOTORA  NORTE                                       </v>
          </cell>
          <cell r="D22" t="str">
            <v>SUB-DIRECTOR GENERAL</v>
          </cell>
          <cell r="E22">
            <v>1940</v>
          </cell>
          <cell r="F22" t="str">
            <v>11-I</v>
          </cell>
        </row>
        <row r="23">
          <cell r="A23">
            <v>421</v>
          </cell>
          <cell r="B23" t="str">
            <v xml:space="preserve">VEJAR VILLAESCUSA LUISANA               </v>
          </cell>
          <cell r="C23" t="str">
            <v xml:space="preserve">PROMOTOR NOROESTE                                      </v>
          </cell>
          <cell r="D23" t="str">
            <v>DIRECTOR DE AREA</v>
          </cell>
          <cell r="E23">
            <v>492</v>
          </cell>
          <cell r="F23" t="str">
            <v>11-I</v>
          </cell>
        </row>
        <row r="24">
          <cell r="A24">
            <v>422</v>
          </cell>
          <cell r="B24" t="str">
            <v xml:space="preserve">FERNANDEZ MORENO LOURDES GUADALUPE      </v>
          </cell>
          <cell r="C24" t="str">
            <v xml:space="preserve">ANALISTA DE CONTROL                                         </v>
          </cell>
          <cell r="D24" t="str">
            <v>SUB-DIRECTOR GENERAL</v>
          </cell>
          <cell r="E24">
            <v>525</v>
          </cell>
          <cell r="F24" t="str">
            <v>11-I</v>
          </cell>
        </row>
        <row r="25">
          <cell r="A25">
            <v>426</v>
          </cell>
          <cell r="B25" t="str">
            <v xml:space="preserve">PIZANO PEREZ EMANUEL ROGELIO            </v>
          </cell>
          <cell r="C25" t="str">
            <v>PROMOTORA CENTRO</v>
          </cell>
          <cell r="D25" t="str">
            <v>JEFE DE DEPARTAMENTO</v>
          </cell>
          <cell r="E25">
            <v>1712</v>
          </cell>
          <cell r="F25" t="str">
            <v>11-I</v>
          </cell>
        </row>
        <row r="26">
          <cell r="A26">
            <v>427</v>
          </cell>
          <cell r="B26" t="str">
            <v xml:space="preserve">NAVARRO VAZQUEZ ARMIDA                  </v>
          </cell>
          <cell r="C26" t="str">
            <v xml:space="preserve">PROMOTORA NOROESTE                                   </v>
          </cell>
          <cell r="D26" t="str">
            <v>COORDINADOR DE AREA</v>
          </cell>
          <cell r="E26">
            <v>1770</v>
          </cell>
          <cell r="F26" t="str">
            <v>12-A</v>
          </cell>
        </row>
        <row r="27">
          <cell r="A27">
            <v>428</v>
          </cell>
          <cell r="B27" t="str">
            <v xml:space="preserve">GARCIA MUNGUIA MARIEL CZARINA           </v>
          </cell>
          <cell r="C27" t="str">
            <v xml:space="preserve">PROMOTOR REGION NORTE                                       </v>
          </cell>
          <cell r="D27" t="str">
            <v>DIRECTOR DE AREA</v>
          </cell>
          <cell r="E27">
            <v>492</v>
          </cell>
          <cell r="F27" t="str">
            <v>10-I</v>
          </cell>
        </row>
        <row r="28">
          <cell r="A28">
            <v>430</v>
          </cell>
          <cell r="B28" t="str">
            <v xml:space="preserve">DUARTE MARQUEZ ANTONIO                  </v>
          </cell>
          <cell r="C28" t="str">
            <v xml:space="preserve">PROMOTOR DE COMERCIO EXTERIOR                               </v>
          </cell>
          <cell r="D28" t="str">
            <v>DIRECTOR DE AREA</v>
          </cell>
          <cell r="E28">
            <v>525</v>
          </cell>
          <cell r="F28" t="str">
            <v>11-I</v>
          </cell>
        </row>
        <row r="29">
          <cell r="A29">
            <v>431</v>
          </cell>
          <cell r="B29" t="str">
            <v xml:space="preserve">IVICH DIAZ BROWN ELSA TERESITA          </v>
          </cell>
          <cell r="C29" t="str">
            <v xml:space="preserve">COORDINADOR JURIDICO                                        </v>
          </cell>
          <cell r="D29" t="str">
            <v>DIRECTOR DE AREA</v>
          </cell>
          <cell r="E29">
            <v>524</v>
          </cell>
          <cell r="F29" t="str">
            <v>10-I</v>
          </cell>
        </row>
        <row r="30">
          <cell r="A30">
            <v>432</v>
          </cell>
          <cell r="B30" t="str">
            <v xml:space="preserve">FELIX OCHOA LILIANA JAZMIN              </v>
          </cell>
          <cell r="C30" t="str">
            <v xml:space="preserve">COODINADOR DE PLANEACION                                    </v>
          </cell>
          <cell r="D30" t="str">
            <v>DIRECTOR DE AREA</v>
          </cell>
          <cell r="E30">
            <v>524</v>
          </cell>
          <cell r="F30" t="str">
            <v>10-I</v>
          </cell>
        </row>
        <row r="31">
          <cell r="A31">
            <v>433</v>
          </cell>
          <cell r="B31" t="str">
            <v xml:space="preserve">VILLEGAS AGUAYO JUAN PEDRO              </v>
          </cell>
          <cell r="C31" t="str">
            <v>DIRECTOR ATENCION INVERSIONISTA</v>
          </cell>
          <cell r="D31" t="str">
            <v>DIRECTOR GENERAL</v>
          </cell>
          <cell r="E31">
            <v>524</v>
          </cell>
          <cell r="F31" t="str">
            <v>11-I</v>
          </cell>
        </row>
        <row r="32">
          <cell r="A32">
            <v>434</v>
          </cell>
          <cell r="B32" t="str">
            <v xml:space="preserve">GAMA RAMIREZ ANA BERTHA                 </v>
          </cell>
          <cell r="C32" t="str">
            <v xml:space="preserve">PROMOTOR                                                    </v>
          </cell>
          <cell r="D32" t="str">
            <v>SUB-DIRECTOR GENERAL</v>
          </cell>
          <cell r="E32">
            <v>524</v>
          </cell>
          <cell r="F32" t="str">
            <v>11-I</v>
          </cell>
        </row>
        <row r="33">
          <cell r="A33">
            <v>435</v>
          </cell>
          <cell r="B33" t="str">
            <v xml:space="preserve">MANJARREZ ECHAVARRIA MARIA              </v>
          </cell>
          <cell r="C33" t="str">
            <v>COORDINAR SUR A</v>
          </cell>
          <cell r="D33" t="str">
            <v>DIRECTOR DE AREA</v>
          </cell>
          <cell r="E33">
            <v>525</v>
          </cell>
          <cell r="F33" t="str">
            <v>11-I</v>
          </cell>
        </row>
        <row r="34">
          <cell r="A34">
            <v>436</v>
          </cell>
          <cell r="B34" t="str">
            <v xml:space="preserve">SALIDO CAMPOY RAUL                      </v>
          </cell>
          <cell r="C34" t="str">
            <v xml:space="preserve">PROMOTORA REGION SUR "A"                                    </v>
          </cell>
          <cell r="D34" t="str">
            <v>SUB-DIRECTOR GENERAL</v>
          </cell>
          <cell r="E34">
            <v>524</v>
          </cell>
          <cell r="F34" t="str">
            <v>11-I</v>
          </cell>
        </row>
        <row r="35">
          <cell r="A35">
            <v>438</v>
          </cell>
          <cell r="B35" t="str">
            <v xml:space="preserve">FELIX URIAS ANA CRISTINA                </v>
          </cell>
          <cell r="C35" t="str">
            <v xml:space="preserve">PROMOTOR REGION SUR "B"                                     </v>
          </cell>
          <cell r="D35" t="str">
            <v>SUB-DIRECTOR GENERAL</v>
          </cell>
          <cell r="E35">
            <v>525</v>
          </cell>
          <cell r="F35" t="str">
            <v>10-I</v>
          </cell>
        </row>
        <row r="36">
          <cell r="A36">
            <v>439</v>
          </cell>
          <cell r="B36" t="str">
            <v xml:space="preserve">MONTANO PONCE RAQUEL MORAYMA            </v>
          </cell>
          <cell r="C36" t="str">
            <v xml:space="preserve">PROMOTOR                                                    </v>
          </cell>
          <cell r="D36" t="str">
            <v>DIRECTOR DE AREA</v>
          </cell>
          <cell r="E36">
            <v>524</v>
          </cell>
          <cell r="F36" t="str">
            <v>9-C</v>
          </cell>
        </row>
        <row r="37">
          <cell r="A37">
            <v>440</v>
          </cell>
          <cell r="B37" t="str">
            <v xml:space="preserve">QUIROS ACUNA MIGUEL ANGEL               </v>
          </cell>
          <cell r="C37" t="str">
            <v xml:space="preserve">CORDINADOR REGION NORTE                                     </v>
          </cell>
          <cell r="D37" t="str">
            <v>DIRECTOR DE AREA</v>
          </cell>
          <cell r="E37">
            <v>525</v>
          </cell>
          <cell r="F37" t="str">
            <v>11-I</v>
          </cell>
        </row>
        <row r="38">
          <cell r="A38">
            <v>441</v>
          </cell>
          <cell r="B38" t="str">
            <v xml:space="preserve">CORONA GONZALEZ MARLEN EDITH            </v>
          </cell>
          <cell r="C38" t="str">
            <v xml:space="preserve">COORDINADOR RECION CENTRO                                   </v>
          </cell>
          <cell r="D38" t="str">
            <v>DIRECTOR DE AREA</v>
          </cell>
          <cell r="E38">
            <v>525</v>
          </cell>
          <cell r="F38" t="str">
            <v>11-I</v>
          </cell>
        </row>
        <row r="39">
          <cell r="A39">
            <v>442</v>
          </cell>
          <cell r="B39" t="str">
            <v xml:space="preserve">PLATT TORRES MARIA TRINIDAD             </v>
          </cell>
          <cell r="C39" t="str">
            <v xml:space="preserve">PROMOTOR REGIONAL                                           </v>
          </cell>
          <cell r="D39" t="str">
            <v>DIRECTOR DE AREA</v>
          </cell>
          <cell r="E39">
            <v>492</v>
          </cell>
          <cell r="F39" t="str">
            <v>11-I</v>
          </cell>
        </row>
        <row r="40">
          <cell r="A40">
            <v>445</v>
          </cell>
          <cell r="B40" t="str">
            <v xml:space="preserve">PEREZ URBINA HECTOR HUGO                </v>
          </cell>
          <cell r="C40" t="str">
            <v xml:space="preserve">Auxiliar Administrativo                                     </v>
          </cell>
          <cell r="D40" t="str">
            <v>SUB-DIRECTOR GENERAL</v>
          </cell>
          <cell r="E40">
            <v>492</v>
          </cell>
          <cell r="F40" t="str">
            <v>11-I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1000"/>
      <sheetName val="1.ENE"/>
      <sheetName val="N.01"/>
      <sheetName val="RL ENE"/>
      <sheetName val="2.ENE"/>
      <sheetName val="N.02"/>
      <sheetName val="AGUI ENE"/>
    </sheetNames>
    <sheetDataSet>
      <sheetData sheetId="0">
        <row r="3">
          <cell r="A3" t="str">
            <v>EMP</v>
          </cell>
          <cell r="B3" t="str">
            <v>NOMBRE</v>
          </cell>
          <cell r="C3" t="str">
            <v>PUESTO</v>
          </cell>
          <cell r="D3" t="str">
            <v>OPCION</v>
          </cell>
          <cell r="E3" t="str">
            <v>PROY</v>
          </cell>
          <cell r="F3" t="str">
            <v>NIVEL</v>
          </cell>
        </row>
        <row r="4">
          <cell r="A4">
            <v>9</v>
          </cell>
          <cell r="B4" t="str">
            <v xml:space="preserve">ELIAS PACHECO LORENA                    </v>
          </cell>
          <cell r="C4" t="str">
            <v>DIRECTOR CONTROLY EVALUACION</v>
          </cell>
          <cell r="D4" t="str">
            <v>DIRECTOR GENERAL</v>
          </cell>
          <cell r="E4">
            <v>1940</v>
          </cell>
          <cell r="F4" t="str">
            <v>12-I</v>
          </cell>
        </row>
        <row r="5">
          <cell r="A5">
            <v>10</v>
          </cell>
          <cell r="B5" t="str">
            <v xml:space="preserve">ENCINAS PARRA CECILIA                   </v>
          </cell>
          <cell r="C5" t="str">
            <v>AUXILIAR RELACIONES PUBLICAS</v>
          </cell>
          <cell r="D5" t="str">
            <v>SUB-DIRECTOR GENERAL</v>
          </cell>
          <cell r="E5">
            <v>492</v>
          </cell>
          <cell r="F5" t="str">
            <v>10-I</v>
          </cell>
        </row>
        <row r="6">
          <cell r="A6">
            <v>12</v>
          </cell>
          <cell r="B6" t="str">
            <v xml:space="preserve">GOMEZ RAMIREZ MARTIN XICOTENCANTL       </v>
          </cell>
          <cell r="C6" t="str">
            <v>AUXILIAR ADMINITRATIVO</v>
          </cell>
          <cell r="D6" t="str">
            <v>JEFE DE DEPARTAMENTO</v>
          </cell>
          <cell r="E6">
            <v>1770</v>
          </cell>
          <cell r="F6" t="str">
            <v>9-C</v>
          </cell>
        </row>
        <row r="7">
          <cell r="A7">
            <v>13</v>
          </cell>
          <cell r="B7" t="str">
            <v xml:space="preserve">GONZALEZ VARGAS ANGELA BEATRIZ          </v>
          </cell>
          <cell r="C7" t="str">
            <v>DIRECTORA DE  PROMOCIÓN AL COMERCIO EXTERIOR</v>
          </cell>
          <cell r="D7" t="str">
            <v>DIRECTOR GENERAL</v>
          </cell>
          <cell r="E7">
            <v>525</v>
          </cell>
          <cell r="F7" t="str">
            <v>12-A</v>
          </cell>
        </row>
        <row r="8">
          <cell r="A8">
            <v>355</v>
          </cell>
          <cell r="B8" t="str">
            <v xml:space="preserve">PINTO SERRANO MONICA GUADALUPE          </v>
          </cell>
          <cell r="C8" t="str">
            <v>PROMOTORA DE COMERCIO EXTERIOR</v>
          </cell>
          <cell r="D8" t="str">
            <v>DIRECTOR DE AREA</v>
          </cell>
          <cell r="E8">
            <v>492</v>
          </cell>
          <cell r="F8" t="str">
            <v>12-I</v>
          </cell>
        </row>
        <row r="9">
          <cell r="A9">
            <v>358</v>
          </cell>
          <cell r="B9" t="str">
            <v xml:space="preserve">CAMPA GONZALEZ LIZETH                   </v>
          </cell>
          <cell r="C9" t="str">
            <v>PROMOTORA SUR A</v>
          </cell>
          <cell r="D9" t="str">
            <v>JEFE DE DEPARTAMENTO</v>
          </cell>
          <cell r="E9">
            <v>525</v>
          </cell>
          <cell r="F9" t="str">
            <v>9-C</v>
          </cell>
        </row>
        <row r="10">
          <cell r="A10">
            <v>361</v>
          </cell>
          <cell r="B10" t="str">
            <v xml:space="preserve">HUERTA CONTRERAS HORACIO                </v>
          </cell>
          <cell r="C10" t="str">
            <v xml:space="preserve">ASISTENTE EJECUTIVO                          </v>
          </cell>
          <cell r="D10" t="str">
            <v>DIRECTOR DE AREA</v>
          </cell>
          <cell r="E10">
            <v>1712</v>
          </cell>
          <cell r="F10" t="str">
            <v>11-I</v>
          </cell>
        </row>
        <row r="11">
          <cell r="A11">
            <v>364</v>
          </cell>
          <cell r="B11" t="str">
            <v xml:space="preserve">RUIZ SANCHEZ ENRIQUE                    </v>
          </cell>
          <cell r="C11" t="str">
            <v>DIRECTOR GENERAL</v>
          </cell>
          <cell r="D11" t="str">
            <v>SUB-SECRETARIO</v>
          </cell>
          <cell r="E11">
            <v>1770</v>
          </cell>
          <cell r="F11" t="str">
            <v>13-A</v>
          </cell>
        </row>
        <row r="12">
          <cell r="A12">
            <v>369</v>
          </cell>
          <cell r="B12" t="str">
            <v xml:space="preserve">ARREOLA MUELA GENOVEVA                  </v>
          </cell>
          <cell r="C12" t="str">
            <v>PROMOTOR DE COMERCIO EXTERIOR</v>
          </cell>
          <cell r="D12" t="str">
            <v>DIRECTOR GENERAL</v>
          </cell>
          <cell r="E12">
            <v>524</v>
          </cell>
          <cell r="F12" t="str">
            <v>7-I</v>
          </cell>
        </row>
        <row r="13">
          <cell r="A13">
            <v>373</v>
          </cell>
          <cell r="B13" t="str">
            <v xml:space="preserve">VERA BARRIOS MARIA CAROLINA             </v>
          </cell>
          <cell r="C13" t="str">
            <v>CONTADOR GENERAL</v>
          </cell>
          <cell r="D13" t="str">
            <v>DIRECTOR DE AREA</v>
          </cell>
          <cell r="E13">
            <v>1712</v>
          </cell>
          <cell r="F13" t="str">
            <v>12-I</v>
          </cell>
        </row>
        <row r="14">
          <cell r="A14">
            <v>375</v>
          </cell>
          <cell r="B14" t="str">
            <v xml:space="preserve">ALMADA SALAS ARMANDO                    </v>
          </cell>
          <cell r="C14" t="str">
            <v>PROMOTORA NORTE</v>
          </cell>
          <cell r="D14" t="str">
            <v>COORDINADOR DE AREA</v>
          </cell>
          <cell r="E14">
            <v>1712</v>
          </cell>
          <cell r="F14" t="str">
            <v>4-I</v>
          </cell>
        </row>
        <row r="15">
          <cell r="A15">
            <v>377</v>
          </cell>
          <cell r="B15" t="str">
            <v xml:space="preserve">VILLAESCUSA NAVA FRANCISCO ANTONIO      </v>
          </cell>
          <cell r="C15" t="str">
            <v>COORDINADOR NOROESTE</v>
          </cell>
          <cell r="D15" t="str">
            <v>DIRECTOR DE AREA</v>
          </cell>
          <cell r="E15">
            <v>1770</v>
          </cell>
          <cell r="F15" t="str">
            <v>12-A</v>
          </cell>
        </row>
        <row r="16">
          <cell r="A16">
            <v>383</v>
          </cell>
          <cell r="B16" t="str">
            <v xml:space="preserve">OLIVARRIA RODRIGUEZ MARTHA DELIA        </v>
          </cell>
          <cell r="C16" t="str">
            <v>DIIRECTORA OPERATIVA</v>
          </cell>
          <cell r="D16" t="str">
            <v>DIRECTOR GENERAL</v>
          </cell>
          <cell r="E16">
            <v>1770</v>
          </cell>
          <cell r="F16" t="str">
            <v>9-C</v>
          </cell>
        </row>
        <row r="17">
          <cell r="A17">
            <v>386</v>
          </cell>
          <cell r="B17" t="str">
            <v xml:space="preserve">BROWN SILLER RICARDO                    </v>
          </cell>
          <cell r="C17" t="str">
            <v>COORDINADOR COSTA</v>
          </cell>
          <cell r="D17" t="str">
            <v>JEFE DE SECCION</v>
          </cell>
          <cell r="E17">
            <v>492</v>
          </cell>
          <cell r="F17" t="str">
            <v>12-A</v>
          </cell>
        </row>
        <row r="18">
          <cell r="A18">
            <v>392</v>
          </cell>
          <cell r="B18" t="str">
            <v xml:space="preserve">ENCINAS TERAN AMERICA                   </v>
          </cell>
          <cell r="C18" t="str">
            <v>DIRECTOR ADMINISTRATIVO</v>
          </cell>
          <cell r="D18" t="str">
            <v>DIRECTOR GENERAL</v>
          </cell>
          <cell r="E18">
            <v>1712</v>
          </cell>
          <cell r="F18" t="str">
            <v>11-I</v>
          </cell>
        </row>
        <row r="19">
          <cell r="A19">
            <v>407</v>
          </cell>
          <cell r="B19" t="str">
            <v xml:space="preserve">ALVAREZ VILLA RUTH MARGARITA            </v>
          </cell>
          <cell r="C19" t="str">
            <v>ASISTENTE ADMINISTRATIVA</v>
          </cell>
          <cell r="D19" t="str">
            <v>JEFE DE DEPARTAMENTO</v>
          </cell>
          <cell r="E19">
            <v>1712</v>
          </cell>
          <cell r="F19" t="str">
            <v>10-I</v>
          </cell>
        </row>
        <row r="20">
          <cell r="A20">
            <v>418</v>
          </cell>
          <cell r="B20" t="str">
            <v xml:space="preserve">VAZQUEZ ALANIS ANA GIOCONDA             </v>
          </cell>
          <cell r="C20" t="str">
            <v>PROMOTOR REGIONAL</v>
          </cell>
          <cell r="D20" t="str">
            <v>DIRECTOR DE AREA</v>
          </cell>
          <cell r="E20">
            <v>492</v>
          </cell>
          <cell r="F20" t="str">
            <v>9-C</v>
          </cell>
        </row>
        <row r="21">
          <cell r="A21">
            <v>419</v>
          </cell>
          <cell r="B21" t="str">
            <v xml:space="preserve">ZATARAIN LOAIZA ALMA LORENA             </v>
          </cell>
          <cell r="C21" t="str">
            <v xml:space="preserve">COORDINADOR RH Y MATERIALES                                 </v>
          </cell>
          <cell r="D21" t="str">
            <v>DIRECTOR DE AREA</v>
          </cell>
          <cell r="E21">
            <v>1712</v>
          </cell>
          <cell r="F21" t="str">
            <v>8-I</v>
          </cell>
        </row>
        <row r="22">
          <cell r="A22">
            <v>420</v>
          </cell>
          <cell r="B22" t="str">
            <v xml:space="preserve">LOPEZ RUIZ CYNTHIA KARINA               </v>
          </cell>
          <cell r="C22" t="str">
            <v xml:space="preserve">PROMOTORA  NORTE                                       </v>
          </cell>
          <cell r="D22" t="str">
            <v>SUB-DIRECTOR GENERAL</v>
          </cell>
          <cell r="E22">
            <v>1940</v>
          </cell>
          <cell r="F22" t="str">
            <v>11-I</v>
          </cell>
        </row>
        <row r="23">
          <cell r="A23">
            <v>421</v>
          </cell>
          <cell r="B23" t="str">
            <v xml:space="preserve">VEJAR VILLAESCUSA LUISANA               </v>
          </cell>
          <cell r="C23" t="str">
            <v xml:space="preserve">PROMOTOR NOROESTE                                      </v>
          </cell>
          <cell r="D23" t="str">
            <v>DIRECTOR DE AREA</v>
          </cell>
          <cell r="E23">
            <v>492</v>
          </cell>
          <cell r="F23" t="str">
            <v>11-I</v>
          </cell>
        </row>
        <row r="24">
          <cell r="A24">
            <v>422</v>
          </cell>
          <cell r="B24" t="str">
            <v xml:space="preserve">FERNANDEZ MORENO LOURDES GUADALUPE      </v>
          </cell>
          <cell r="C24" t="str">
            <v xml:space="preserve">ANALISTA DE CONTROL                                         </v>
          </cell>
          <cell r="D24" t="str">
            <v>SUB-DIRECTOR GENERAL</v>
          </cell>
          <cell r="E24">
            <v>525</v>
          </cell>
          <cell r="F24" t="str">
            <v>11-I</v>
          </cell>
        </row>
        <row r="25">
          <cell r="A25">
            <v>426</v>
          </cell>
          <cell r="B25" t="str">
            <v xml:space="preserve">PIZANO PEREZ EMANUEL ROGELIO            </v>
          </cell>
          <cell r="C25" t="str">
            <v>PROMOTORA CENTRO</v>
          </cell>
          <cell r="D25" t="str">
            <v>JEFE DE DEPARTAMENTO</v>
          </cell>
          <cell r="E25">
            <v>1712</v>
          </cell>
          <cell r="F25" t="str">
            <v>11-I</v>
          </cell>
        </row>
        <row r="26">
          <cell r="A26">
            <v>427</v>
          </cell>
          <cell r="B26" t="str">
            <v xml:space="preserve">NAVARRO VAZQUEZ ARMIDA                  </v>
          </cell>
          <cell r="C26" t="str">
            <v xml:space="preserve">PROMOTORA NOROESTE                                   </v>
          </cell>
          <cell r="D26" t="str">
            <v>COORDINADOR DE AREA</v>
          </cell>
          <cell r="E26">
            <v>1770</v>
          </cell>
          <cell r="F26" t="str">
            <v>12-A</v>
          </cell>
        </row>
        <row r="27">
          <cell r="A27">
            <v>428</v>
          </cell>
          <cell r="B27" t="str">
            <v xml:space="preserve">GARCIA MUNGUIA MARIEL CZARINA           </v>
          </cell>
          <cell r="C27" t="str">
            <v xml:space="preserve">PROMOTOR REGION NORTE                                       </v>
          </cell>
          <cell r="D27" t="str">
            <v>DIRECTOR DE AREA</v>
          </cell>
          <cell r="E27">
            <v>492</v>
          </cell>
          <cell r="F27" t="str">
            <v>10-I</v>
          </cell>
        </row>
        <row r="28">
          <cell r="A28">
            <v>430</v>
          </cell>
          <cell r="B28" t="str">
            <v xml:space="preserve">DUARTE MARQUEZ ANTONIO                  </v>
          </cell>
          <cell r="C28" t="str">
            <v xml:space="preserve">PROMOTOR DE COMERCIO EXTERIOR                               </v>
          </cell>
          <cell r="D28" t="str">
            <v>DIRECTOR DE AREA</v>
          </cell>
          <cell r="E28">
            <v>525</v>
          </cell>
          <cell r="F28" t="str">
            <v>11-I</v>
          </cell>
        </row>
        <row r="29">
          <cell r="A29">
            <v>431</v>
          </cell>
          <cell r="B29" t="str">
            <v xml:space="preserve">IVICH DIAZ BROWN ELSA TERESITA          </v>
          </cell>
          <cell r="C29" t="str">
            <v xml:space="preserve">COORDINADOR JURIDICO                                        </v>
          </cell>
          <cell r="D29" t="str">
            <v>DIRECTOR DE AREA</v>
          </cell>
          <cell r="E29">
            <v>524</v>
          </cell>
          <cell r="F29" t="str">
            <v>10-I</v>
          </cell>
        </row>
        <row r="30">
          <cell r="A30">
            <v>432</v>
          </cell>
          <cell r="B30" t="str">
            <v xml:space="preserve">FELIX OCHOA LILIANA JAZMIN              </v>
          </cell>
          <cell r="C30" t="str">
            <v xml:space="preserve">COODINADOR DE PLANEACION                                    </v>
          </cell>
          <cell r="D30" t="str">
            <v>DIRECTOR DE AREA</v>
          </cell>
          <cell r="E30">
            <v>524</v>
          </cell>
          <cell r="F30" t="str">
            <v>10-I</v>
          </cell>
        </row>
        <row r="31">
          <cell r="A31">
            <v>433</v>
          </cell>
          <cell r="B31" t="str">
            <v xml:space="preserve">VILLEGAS AGUAYO JUAN PEDRO              </v>
          </cell>
          <cell r="C31" t="str">
            <v>DIRECTOR ATENCION INVERSIONISTA</v>
          </cell>
          <cell r="D31" t="str">
            <v>DIRECTOR GENERAL</v>
          </cell>
          <cell r="E31">
            <v>524</v>
          </cell>
          <cell r="F31" t="str">
            <v>11-I</v>
          </cell>
        </row>
        <row r="32">
          <cell r="A32">
            <v>434</v>
          </cell>
          <cell r="B32" t="str">
            <v xml:space="preserve">GAMA RAMIREZ ANA BERTHA                 </v>
          </cell>
          <cell r="C32" t="str">
            <v xml:space="preserve">PROMOTOR                                                    </v>
          </cell>
          <cell r="D32" t="str">
            <v>SUB-DIRECTOR GENERAL</v>
          </cell>
          <cell r="E32">
            <v>524</v>
          </cell>
          <cell r="F32" t="str">
            <v>11-I</v>
          </cell>
        </row>
        <row r="33">
          <cell r="A33">
            <v>435</v>
          </cell>
          <cell r="B33" t="str">
            <v xml:space="preserve">MANJARREZ ECHAVARRIA MARIA              </v>
          </cell>
          <cell r="C33" t="str">
            <v>COORDINAR SUR A</v>
          </cell>
          <cell r="D33" t="str">
            <v>DIRECTOR DE AREA</v>
          </cell>
          <cell r="E33">
            <v>525</v>
          </cell>
          <cell r="F33" t="str">
            <v>11-I</v>
          </cell>
        </row>
        <row r="34">
          <cell r="A34">
            <v>436</v>
          </cell>
          <cell r="B34" t="str">
            <v xml:space="preserve">SALIDO CAMPOY RAUL                      </v>
          </cell>
          <cell r="C34" t="str">
            <v xml:space="preserve">PROMOTORA REGION SUR "A"                                    </v>
          </cell>
          <cell r="D34" t="str">
            <v>SUB-DIRECTOR GENERAL</v>
          </cell>
          <cell r="E34">
            <v>524</v>
          </cell>
          <cell r="F34" t="str">
            <v>11-I</v>
          </cell>
        </row>
        <row r="35">
          <cell r="A35">
            <v>438</v>
          </cell>
          <cell r="B35" t="str">
            <v xml:space="preserve">FELIX URIAS ANA CRISTINA                </v>
          </cell>
          <cell r="C35" t="str">
            <v xml:space="preserve">PROMOTOR REGION SUR "B"                                     </v>
          </cell>
          <cell r="D35" t="str">
            <v>SUB-DIRECTOR GENERAL</v>
          </cell>
          <cell r="E35">
            <v>525</v>
          </cell>
          <cell r="F35" t="str">
            <v>10-I</v>
          </cell>
        </row>
        <row r="36">
          <cell r="A36">
            <v>439</v>
          </cell>
          <cell r="B36" t="str">
            <v xml:space="preserve">MONTANO PONCE RAQUEL MORAYMA            </v>
          </cell>
          <cell r="C36" t="str">
            <v xml:space="preserve">PROMOTOR                                                    </v>
          </cell>
          <cell r="D36" t="str">
            <v>DIRECTOR DE AREA</v>
          </cell>
          <cell r="E36">
            <v>524</v>
          </cell>
          <cell r="F36" t="str">
            <v>9-C</v>
          </cell>
        </row>
        <row r="37">
          <cell r="A37">
            <v>440</v>
          </cell>
          <cell r="B37" t="str">
            <v xml:space="preserve">QUIROS ACUNA MIGUEL ANGEL               </v>
          </cell>
          <cell r="C37" t="str">
            <v xml:space="preserve">CORDINADOR REGION NORTE                                     </v>
          </cell>
          <cell r="D37" t="str">
            <v>DIRECTOR DE AREA</v>
          </cell>
          <cell r="E37">
            <v>525</v>
          </cell>
          <cell r="F37" t="str">
            <v>11-I</v>
          </cell>
        </row>
        <row r="38">
          <cell r="A38">
            <v>441</v>
          </cell>
          <cell r="B38" t="str">
            <v xml:space="preserve">CORONA GONZALEZ MARLEN EDITH            </v>
          </cell>
          <cell r="C38" t="str">
            <v xml:space="preserve">COORDINADOR RECION CENTRO                                   </v>
          </cell>
          <cell r="D38" t="str">
            <v>DIRECTOR DE AREA</v>
          </cell>
          <cell r="E38">
            <v>525</v>
          </cell>
          <cell r="F38" t="str">
            <v>11-I</v>
          </cell>
        </row>
        <row r="39">
          <cell r="A39">
            <v>442</v>
          </cell>
          <cell r="B39" t="str">
            <v xml:space="preserve">PLATT TORRES MARIA TRINIDAD             </v>
          </cell>
          <cell r="C39" t="str">
            <v xml:space="preserve">PROMOTOR REGIONAL                                           </v>
          </cell>
          <cell r="D39" t="str">
            <v>DIRECTOR DE AREA</v>
          </cell>
          <cell r="E39">
            <v>492</v>
          </cell>
          <cell r="F39" t="str">
            <v>11-I</v>
          </cell>
        </row>
        <row r="40">
          <cell r="A40">
            <v>445</v>
          </cell>
          <cell r="B40" t="str">
            <v xml:space="preserve">PEREZ URBINA HECTOR HUGO                </v>
          </cell>
          <cell r="C40" t="str">
            <v xml:space="preserve">Auxiliar Administrativo                                     </v>
          </cell>
          <cell r="D40" t="str">
            <v>SUB-DIRECTOR GENERAL</v>
          </cell>
          <cell r="E40">
            <v>492</v>
          </cell>
          <cell r="F40" t="str">
            <v>11-I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la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PERSONAL"/>
      <sheetName val="BASE DE CALCULO"/>
      <sheetName val="Base"/>
      <sheetName val="Plantilla 2015"/>
      <sheetName val="INT SB"/>
    </sheetNames>
    <sheetDataSet>
      <sheetData sheetId="0" refreshError="1"/>
      <sheetData sheetId="1" refreshError="1"/>
      <sheetData sheetId="2" refreshError="1">
        <row r="5">
          <cell r="A5" t="str">
            <v>NO.</v>
          </cell>
          <cell r="B5" t="str">
            <v>NOMBRE</v>
          </cell>
          <cell r="C5" t="str">
            <v>PUESTO</v>
          </cell>
          <cell r="D5" t="str">
            <v>CARGO</v>
          </cell>
          <cell r="E5" t="str">
            <v>ÁREA DE ADSCRIPCIÓN</v>
          </cell>
          <cell r="F5" t="str">
            <v>NIVEL</v>
          </cell>
          <cell r="G5" t="str">
            <v>OPCIÓN</v>
          </cell>
          <cell r="H5" t="str">
            <v>TIPO</v>
          </cell>
          <cell r="I5" t="str">
            <v>BASE</v>
          </cell>
          <cell r="J5" t="str">
            <v>ESTIMULO</v>
          </cell>
          <cell r="K5" t="str">
            <v>CO C-MENSUAL</v>
          </cell>
          <cell r="L5" t="str">
            <v>CB EST-PERSON</v>
          </cell>
          <cell r="M5" t="str">
            <v>PRIMA QUIN.</v>
          </cell>
          <cell r="N5" t="str">
            <v>TOTAL</v>
          </cell>
        </row>
        <row r="6">
          <cell r="A6">
            <v>9</v>
          </cell>
          <cell r="B6" t="str">
            <v xml:space="preserve">ELIAS PACHECO LORENA                    </v>
          </cell>
          <cell r="C6" t="str">
            <v>DIRECTOR GENERAL</v>
          </cell>
          <cell r="D6" t="str">
            <v>DIRECTOR DE LA UNIDAD DE CONTROL Y EVALUACION</v>
          </cell>
          <cell r="E6" t="str">
            <v>UNIDAD DE CONTROL Y EVALUACION</v>
          </cell>
          <cell r="F6">
            <v>12</v>
          </cell>
          <cell r="G6" t="str">
            <v>I</v>
          </cell>
          <cell r="H6" t="str">
            <v>C</v>
          </cell>
          <cell r="I6">
            <v>22860</v>
          </cell>
          <cell r="J6">
            <v>5828.28</v>
          </cell>
          <cell r="K6">
            <v>15240</v>
          </cell>
          <cell r="L6">
            <v>0</v>
          </cell>
          <cell r="M6">
            <v>3429</v>
          </cell>
          <cell r="N6">
            <v>47357.279999999999</v>
          </cell>
        </row>
        <row r="7">
          <cell r="A7">
            <v>10</v>
          </cell>
          <cell r="B7" t="str">
            <v xml:space="preserve">ENCINAS PARRA CECILIA                   </v>
          </cell>
          <cell r="C7" t="str">
            <v>SUB-DIRECTOR GENERAL</v>
          </cell>
          <cell r="D7" t="str">
            <v xml:space="preserve">AUXILIAR RELACIONES PUBLICAS                                </v>
          </cell>
          <cell r="E7" t="str">
            <v>DIRECCION DE PROMOCION DE INVERSION</v>
          </cell>
          <cell r="F7">
            <v>10</v>
          </cell>
          <cell r="G7" t="str">
            <v>I</v>
          </cell>
          <cell r="H7" t="str">
            <v>C</v>
          </cell>
          <cell r="I7">
            <v>17537.25</v>
          </cell>
          <cell r="J7">
            <v>0</v>
          </cell>
          <cell r="K7">
            <v>0</v>
          </cell>
          <cell r="L7">
            <v>657.5</v>
          </cell>
          <cell r="M7">
            <v>1753.7250000000001</v>
          </cell>
          <cell r="N7">
            <v>19948.474999999999</v>
          </cell>
        </row>
        <row r="8">
          <cell r="A8">
            <v>12</v>
          </cell>
          <cell r="B8" t="str">
            <v xml:space="preserve">GOMEZ RAMIREZ MARTIN XICOTENCANTL       </v>
          </cell>
          <cell r="C8" t="str">
            <v>JEFE DE DEPARTAMENTO</v>
          </cell>
          <cell r="D8" t="str">
            <v>AUXILIAR ADMINISTRATIVO</v>
          </cell>
          <cell r="E8" t="str">
            <v>DIRECCION GENERAL</v>
          </cell>
          <cell r="F8">
            <v>9</v>
          </cell>
          <cell r="G8" t="str">
            <v>I</v>
          </cell>
          <cell r="H8" t="str">
            <v>C</v>
          </cell>
          <cell r="I8">
            <v>16859.39</v>
          </cell>
          <cell r="J8">
            <v>0</v>
          </cell>
          <cell r="K8">
            <v>0</v>
          </cell>
          <cell r="L8">
            <v>0</v>
          </cell>
          <cell r="M8">
            <v>842.96950000000004</v>
          </cell>
          <cell r="N8">
            <v>17702.359499999999</v>
          </cell>
        </row>
        <row r="9">
          <cell r="A9">
            <v>13</v>
          </cell>
          <cell r="B9" t="str">
            <v xml:space="preserve">GONZALEZ VARGAS ANGELA BEATRIZ          </v>
          </cell>
          <cell r="C9" t="str">
            <v>DIRECTOR GENERAL</v>
          </cell>
          <cell r="D9" t="str">
            <v>DIERCTORA DE PROMOCION AL COMERCIO EXTERIOR</v>
          </cell>
          <cell r="E9" t="str">
            <v>DIRECCION DE PROMOCION AL COMERCIO EXTERIOR</v>
          </cell>
          <cell r="F9">
            <v>12</v>
          </cell>
          <cell r="G9" t="str">
            <v>A</v>
          </cell>
          <cell r="H9" t="str">
            <v>C</v>
          </cell>
          <cell r="I9">
            <v>23760</v>
          </cell>
          <cell r="J9">
            <v>5616.84</v>
          </cell>
          <cell r="K9">
            <v>15840</v>
          </cell>
          <cell r="L9">
            <v>0</v>
          </cell>
          <cell r="M9">
            <v>2376</v>
          </cell>
          <cell r="N9">
            <v>47592.84</v>
          </cell>
        </row>
        <row r="10">
          <cell r="A10">
            <v>18</v>
          </cell>
          <cell r="B10" t="str">
            <v xml:space="preserve">MORALES RODRIGUEZ ELISA IVETH           </v>
          </cell>
          <cell r="C10" t="str">
            <v>SUB-DIRECTOR GENERAL</v>
          </cell>
          <cell r="D10" t="str">
            <v xml:space="preserve">PROMOTORA REGION SUR "A"                                    </v>
          </cell>
          <cell r="E10" t="str">
            <v>DIRECCION DE PROMOCION AL COMERCIO EXTERIOR</v>
          </cell>
          <cell r="F10">
            <v>10</v>
          </cell>
          <cell r="G10" t="str">
            <v>I</v>
          </cell>
          <cell r="H10" t="str">
            <v>C</v>
          </cell>
          <cell r="I10">
            <v>17537.25</v>
          </cell>
          <cell r="J10">
            <v>4900</v>
          </cell>
          <cell r="K10">
            <v>0</v>
          </cell>
          <cell r="L10">
            <v>7277.46</v>
          </cell>
          <cell r="M10">
            <v>876.86250000000007</v>
          </cell>
          <cell r="N10">
            <v>30591.572499999998</v>
          </cell>
        </row>
        <row r="11">
          <cell r="A11">
            <v>330</v>
          </cell>
          <cell r="B11" t="str">
            <v xml:space="preserve">ALVAREZ VILLA ANA ESTHER                </v>
          </cell>
          <cell r="C11" t="str">
            <v>SUB-DIRECTOR GENERAL</v>
          </cell>
          <cell r="D11" t="str">
            <v xml:space="preserve">PROMOTOR  REGION NORTE                   </v>
          </cell>
          <cell r="E11" t="str">
            <v>DIRECCION DE PROMOCION AL COMERCIO EXTERIOR</v>
          </cell>
          <cell r="F11">
            <v>10</v>
          </cell>
          <cell r="G11" t="str">
            <v>I</v>
          </cell>
          <cell r="H11" t="str">
            <v>C</v>
          </cell>
          <cell r="I11">
            <v>17537.25</v>
          </cell>
          <cell r="J11">
            <v>0</v>
          </cell>
          <cell r="K11">
            <v>0</v>
          </cell>
          <cell r="L11">
            <v>0</v>
          </cell>
          <cell r="M11">
            <v>876.86250000000007</v>
          </cell>
          <cell r="N11">
            <v>18414.112499999999</v>
          </cell>
        </row>
        <row r="12">
          <cell r="A12">
            <v>355</v>
          </cell>
          <cell r="B12" t="str">
            <v xml:space="preserve">PINTO SERRANO MONICA GUADALUPE          </v>
          </cell>
          <cell r="C12" t="str">
            <v>DIRECTOR DE AREA</v>
          </cell>
          <cell r="D12" t="str">
            <v xml:space="preserve">PROMOTOR DE COMERCIO EXTERIOR                               </v>
          </cell>
          <cell r="E12" t="str">
            <v>DIRECCION DE PROMOCION AL COMERCIO EXTERIOR</v>
          </cell>
          <cell r="F12">
            <v>11</v>
          </cell>
          <cell r="G12" t="str">
            <v>I</v>
          </cell>
          <cell r="H12" t="str">
            <v>C</v>
          </cell>
          <cell r="I12">
            <v>24185.7</v>
          </cell>
          <cell r="J12">
            <v>0</v>
          </cell>
          <cell r="K12">
            <v>0</v>
          </cell>
          <cell r="L12">
            <v>0</v>
          </cell>
          <cell r="M12">
            <v>1209.2850000000001</v>
          </cell>
          <cell r="N12">
            <v>25394.985000000001</v>
          </cell>
        </row>
        <row r="13">
          <cell r="A13">
            <v>358</v>
          </cell>
          <cell r="B13" t="str">
            <v xml:space="preserve">CAMPA GONZALEZ LIZETH                   </v>
          </cell>
          <cell r="C13" t="str">
            <v>JEFE DE DEPARTAMENTO</v>
          </cell>
          <cell r="D13" t="str">
            <v xml:space="preserve">PROMOTORA REGION SUR "A"                                    </v>
          </cell>
          <cell r="E13" t="str">
            <v>DIRECCION DE PROMOCION DE INVERSION</v>
          </cell>
          <cell r="F13">
            <v>9</v>
          </cell>
          <cell r="G13" t="str">
            <v>I</v>
          </cell>
          <cell r="H13" t="str">
            <v>C</v>
          </cell>
          <cell r="I13">
            <v>16859.39</v>
          </cell>
          <cell r="J13">
            <v>0</v>
          </cell>
          <cell r="K13">
            <v>0</v>
          </cell>
          <cell r="L13">
            <v>3063.92</v>
          </cell>
          <cell r="M13">
            <v>842.96950000000004</v>
          </cell>
          <cell r="N13">
            <v>20766.279499999997</v>
          </cell>
        </row>
        <row r="14">
          <cell r="A14">
            <v>361</v>
          </cell>
          <cell r="B14" t="str">
            <v xml:space="preserve">HUERTA CONTRERAS HORACIO                </v>
          </cell>
          <cell r="C14" t="str">
            <v>DIRECTOR DE AREA</v>
          </cell>
          <cell r="D14" t="str">
            <v>ASISTENTE EJECUTIVO</v>
          </cell>
          <cell r="E14" t="str">
            <v>DIRECCION GENERAL</v>
          </cell>
          <cell r="F14">
            <v>11</v>
          </cell>
          <cell r="G14" t="str">
            <v>I</v>
          </cell>
          <cell r="H14" t="str">
            <v>C</v>
          </cell>
          <cell r="I14">
            <v>24185.7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24185.7</v>
          </cell>
        </row>
        <row r="15">
          <cell r="A15">
            <v>362</v>
          </cell>
          <cell r="B15" t="str">
            <v>VACANTE</v>
          </cell>
          <cell r="C15" t="str">
            <v>DIRECTOR DE AREA</v>
          </cell>
          <cell r="D15" t="str">
            <v xml:space="preserve">PROMOTOR REGION NORTE                                       </v>
          </cell>
          <cell r="E15" t="str">
            <v>DIRECCION DE PROMOCION DE INVERSION</v>
          </cell>
          <cell r="F15">
            <v>11</v>
          </cell>
          <cell r="G15" t="str">
            <v>I</v>
          </cell>
          <cell r="H15" t="str">
            <v>C</v>
          </cell>
          <cell r="I15">
            <v>24185.7</v>
          </cell>
          <cell r="J15">
            <v>5950</v>
          </cell>
          <cell r="K15">
            <v>0</v>
          </cell>
          <cell r="L15">
            <v>0</v>
          </cell>
          <cell r="M15">
            <v>1209.2850000000001</v>
          </cell>
          <cell r="N15">
            <v>31344.985000000001</v>
          </cell>
        </row>
        <row r="16">
          <cell r="A16">
            <v>363</v>
          </cell>
          <cell r="B16" t="str">
            <v xml:space="preserve">ARREDONDO PERERA JESUS IVAN             </v>
          </cell>
          <cell r="C16" t="str">
            <v>DIRECTOR GENERAL</v>
          </cell>
          <cell r="D16" t="str">
            <v xml:space="preserve">COORDINADOR UNIDAD DE APOYO A INVERSIONISTAS               </v>
          </cell>
          <cell r="E16" t="str">
            <v>DIRECCION DE ATENCIÓN A INVERSIONISTAS</v>
          </cell>
          <cell r="F16">
            <v>12</v>
          </cell>
          <cell r="G16" t="str">
            <v>A</v>
          </cell>
          <cell r="H16" t="str">
            <v>C</v>
          </cell>
          <cell r="I16">
            <v>23760</v>
          </cell>
          <cell r="J16">
            <v>11825.88</v>
          </cell>
          <cell r="K16">
            <v>15840</v>
          </cell>
          <cell r="L16">
            <v>0</v>
          </cell>
          <cell r="M16">
            <v>1188</v>
          </cell>
          <cell r="N16">
            <v>52613.88</v>
          </cell>
        </row>
        <row r="17">
          <cell r="A17">
            <v>364</v>
          </cell>
          <cell r="B17" t="str">
            <v xml:space="preserve">RUIZ SANCHEZ ENRIQUE                    </v>
          </cell>
          <cell r="C17" t="str">
            <v>SUB-SECRETARIO</v>
          </cell>
          <cell r="D17" t="str">
            <v xml:space="preserve">DIRECTOR GENERAL                                            </v>
          </cell>
          <cell r="E17" t="str">
            <v>DIRECCION GENERAL</v>
          </cell>
          <cell r="F17">
            <v>13</v>
          </cell>
          <cell r="G17" t="str">
            <v>A</v>
          </cell>
          <cell r="H17" t="str">
            <v>C</v>
          </cell>
          <cell r="I17">
            <v>26400</v>
          </cell>
          <cell r="J17">
            <v>19390.84</v>
          </cell>
          <cell r="K17">
            <v>26400</v>
          </cell>
          <cell r="L17">
            <v>0</v>
          </cell>
          <cell r="M17">
            <v>1320</v>
          </cell>
          <cell r="N17">
            <v>73510.84</v>
          </cell>
        </row>
        <row r="18">
          <cell r="A18">
            <v>367</v>
          </cell>
          <cell r="B18" t="str">
            <v xml:space="preserve">MEDINA MORENO CANDELARIO                </v>
          </cell>
          <cell r="C18" t="str">
            <v>DIRECTOR DE AREA</v>
          </cell>
          <cell r="D18" t="str">
            <v xml:space="preserve">PROMOTOR DE INVERSION                                       </v>
          </cell>
          <cell r="E18" t="str">
            <v>DIRECCION DE PROMOCION DE INVERSION</v>
          </cell>
          <cell r="F18">
            <v>11</v>
          </cell>
          <cell r="G18" t="str">
            <v>I</v>
          </cell>
          <cell r="H18" t="str">
            <v>C</v>
          </cell>
          <cell r="I18">
            <v>24185.7</v>
          </cell>
          <cell r="J18">
            <v>5950</v>
          </cell>
          <cell r="K18">
            <v>0</v>
          </cell>
          <cell r="L18">
            <v>0</v>
          </cell>
          <cell r="M18">
            <v>1209.2850000000001</v>
          </cell>
          <cell r="N18">
            <v>31344.985000000001</v>
          </cell>
        </row>
        <row r="19">
          <cell r="A19">
            <v>368</v>
          </cell>
          <cell r="B19" t="str">
            <v xml:space="preserve">HERNANDEZ GAMEZ ABELARDO                </v>
          </cell>
          <cell r="C19" t="str">
            <v>DIRECTOR DE AREA</v>
          </cell>
          <cell r="D19" t="str">
            <v xml:space="preserve">CONTADOR GENERAL                                                 </v>
          </cell>
          <cell r="E19" t="str">
            <v>DIRECCION ADMINISTRATIVA</v>
          </cell>
          <cell r="F19">
            <v>11</v>
          </cell>
          <cell r="G19" t="str">
            <v>I</v>
          </cell>
          <cell r="H19" t="str">
            <v>C</v>
          </cell>
          <cell r="I19">
            <v>24185.7</v>
          </cell>
          <cell r="J19">
            <v>5950</v>
          </cell>
          <cell r="K19">
            <v>0</v>
          </cell>
          <cell r="L19">
            <v>0</v>
          </cell>
          <cell r="M19">
            <v>2418.5700000000002</v>
          </cell>
          <cell r="N19">
            <v>32554.27</v>
          </cell>
        </row>
        <row r="20">
          <cell r="A20">
            <v>369</v>
          </cell>
          <cell r="B20" t="str">
            <v xml:space="preserve">ARREOLA MUELA GENOVEVA                  </v>
          </cell>
          <cell r="C20" t="str">
            <v>COORDINADOR DE AREA</v>
          </cell>
          <cell r="D20" t="str">
            <v xml:space="preserve">PROMOTOR REGION NORTE                                       </v>
          </cell>
          <cell r="E20" t="str">
            <v>DIRECCION DE PROMOCION DE INVERSION</v>
          </cell>
          <cell r="F20">
            <v>7</v>
          </cell>
          <cell r="G20" t="str">
            <v>I</v>
          </cell>
          <cell r="H20" t="str">
            <v>C</v>
          </cell>
          <cell r="I20">
            <v>13620.21</v>
          </cell>
          <cell r="J20">
            <v>0</v>
          </cell>
          <cell r="K20">
            <v>0</v>
          </cell>
          <cell r="L20">
            <v>4938.1000000000004</v>
          </cell>
          <cell r="M20">
            <v>2724.0419999999999</v>
          </cell>
          <cell r="N20">
            <v>21282.351999999999</v>
          </cell>
        </row>
        <row r="21">
          <cell r="A21">
            <v>370</v>
          </cell>
          <cell r="B21" t="str">
            <v xml:space="preserve">CALIZ MOLINA ANTONIO RAMON              </v>
          </cell>
          <cell r="C21" t="str">
            <v>DIRECTOR DE AREA</v>
          </cell>
          <cell r="D21" t="str">
            <v xml:space="preserve">COORDINADOR REGION CENTRO                                   </v>
          </cell>
          <cell r="E21" t="str">
            <v>DIRECCION DE PROMOCION DE INVERSION</v>
          </cell>
          <cell r="F21">
            <v>11</v>
          </cell>
          <cell r="G21" t="str">
            <v>I</v>
          </cell>
          <cell r="H21" t="str">
            <v>C</v>
          </cell>
          <cell r="I21">
            <v>24185.7</v>
          </cell>
          <cell r="J21">
            <v>5950</v>
          </cell>
          <cell r="K21">
            <v>0</v>
          </cell>
          <cell r="L21">
            <v>0</v>
          </cell>
          <cell r="M21">
            <v>1209.2850000000001</v>
          </cell>
          <cell r="N21">
            <v>31344.985000000001</v>
          </cell>
        </row>
        <row r="22">
          <cell r="A22">
            <v>371</v>
          </cell>
          <cell r="B22" t="str">
            <v xml:space="preserve">VALENCIA ROSAS CZARINA                  </v>
          </cell>
          <cell r="C22" t="str">
            <v>DIRECTOR DE AREA</v>
          </cell>
          <cell r="D22" t="str">
            <v xml:space="preserve">COORDINADOR REGION NOROESTE                                 </v>
          </cell>
          <cell r="E22" t="str">
            <v>DIRECCION DE PROMOCION AL COMERCIO EXTERIOR</v>
          </cell>
          <cell r="F22">
            <v>11</v>
          </cell>
          <cell r="G22" t="str">
            <v>I</v>
          </cell>
          <cell r="H22" t="str">
            <v>C</v>
          </cell>
          <cell r="I22">
            <v>24185.7</v>
          </cell>
          <cell r="J22">
            <v>5950</v>
          </cell>
          <cell r="K22">
            <v>0</v>
          </cell>
          <cell r="L22">
            <v>0</v>
          </cell>
          <cell r="M22">
            <v>1209.2850000000001</v>
          </cell>
          <cell r="N22">
            <v>31344.985000000001</v>
          </cell>
        </row>
        <row r="23">
          <cell r="A23">
            <v>372</v>
          </cell>
          <cell r="B23" t="str">
            <v xml:space="preserve">FELIX ACOSTA CARLOS ENRIQUE             </v>
          </cell>
          <cell r="C23" t="str">
            <v>SUB-DIRECTOR GENERAL</v>
          </cell>
          <cell r="D23" t="str">
            <v xml:space="preserve">PROMOTOR REGION SUR "B"                                     </v>
          </cell>
          <cell r="E23" t="str">
            <v>DIRECCION DE PROMOCION AL COMERCIO EXTERIOR</v>
          </cell>
          <cell r="F23">
            <v>10</v>
          </cell>
          <cell r="G23" t="str">
            <v>I</v>
          </cell>
          <cell r="H23" t="str">
            <v>C</v>
          </cell>
          <cell r="I23">
            <v>17537.25</v>
          </cell>
          <cell r="J23">
            <v>0</v>
          </cell>
          <cell r="K23">
            <v>0</v>
          </cell>
          <cell r="L23">
            <v>9377.4599999999991</v>
          </cell>
          <cell r="M23">
            <v>876.86250000000007</v>
          </cell>
          <cell r="N23">
            <v>27791.572499999998</v>
          </cell>
        </row>
        <row r="24">
          <cell r="A24">
            <v>373</v>
          </cell>
          <cell r="B24" t="str">
            <v xml:space="preserve">VERA BARRIOS MARIA CAROLINA             </v>
          </cell>
          <cell r="C24" t="str">
            <v>DIRECTOR GENERAL</v>
          </cell>
          <cell r="D24" t="str">
            <v xml:space="preserve">DIRECTOR OPERATIVO                                          </v>
          </cell>
          <cell r="E24" t="str">
            <v>DIRECCION GENERAL</v>
          </cell>
          <cell r="F24">
            <v>12</v>
          </cell>
          <cell r="G24" t="str">
            <v>I</v>
          </cell>
          <cell r="H24" t="str">
            <v>C</v>
          </cell>
          <cell r="I24">
            <v>22860</v>
          </cell>
          <cell r="J24">
            <v>8481.9699999999993</v>
          </cell>
          <cell r="K24">
            <v>15240</v>
          </cell>
          <cell r="L24">
            <v>0</v>
          </cell>
          <cell r="M24">
            <v>1143</v>
          </cell>
          <cell r="N24">
            <v>47724.97</v>
          </cell>
        </row>
        <row r="25">
          <cell r="A25">
            <v>374</v>
          </cell>
          <cell r="B25" t="str">
            <v xml:space="preserve">MEDINA MERINO MARISELA                  </v>
          </cell>
          <cell r="C25" t="str">
            <v>SUB-DIRECTOR GENERAL</v>
          </cell>
          <cell r="D25" t="str">
            <v xml:space="preserve">ASISTENTE EJECUTIVA                                         </v>
          </cell>
          <cell r="E25" t="str">
            <v>DIRECCION DE PROMOCION DE INVERSION</v>
          </cell>
          <cell r="F25">
            <v>10</v>
          </cell>
          <cell r="G25" t="str">
            <v>I</v>
          </cell>
          <cell r="H25" t="str">
            <v>C</v>
          </cell>
          <cell r="I25">
            <v>17537.25</v>
          </cell>
          <cell r="J25">
            <v>4900</v>
          </cell>
          <cell r="K25">
            <v>0</v>
          </cell>
          <cell r="L25">
            <v>5877.46</v>
          </cell>
          <cell r="M25">
            <v>876.86250000000007</v>
          </cell>
          <cell r="N25">
            <v>29191.572499999998</v>
          </cell>
        </row>
        <row r="26">
          <cell r="A26">
            <v>375</v>
          </cell>
          <cell r="B26" t="str">
            <v xml:space="preserve">ALMADA SALAS ARMANDO                    </v>
          </cell>
          <cell r="C26" t="str">
            <v>JEFE DE SECCION</v>
          </cell>
          <cell r="D26" t="str">
            <v>COORDINACIÓN COSTA-CENTRO</v>
          </cell>
          <cell r="E26" t="str">
            <v>DIRECCION DE PROMOCION AL COMERCIO EXTERIOR</v>
          </cell>
          <cell r="F26">
            <v>4</v>
          </cell>
          <cell r="G26" t="str">
            <v>I</v>
          </cell>
          <cell r="H26" t="str">
            <v>C</v>
          </cell>
          <cell r="I26">
            <v>8800.64</v>
          </cell>
          <cell r="J26">
            <v>5000</v>
          </cell>
          <cell r="K26">
            <v>0</v>
          </cell>
          <cell r="L26">
            <v>360.72</v>
          </cell>
          <cell r="M26">
            <v>440.03199999999998</v>
          </cell>
          <cell r="N26">
            <v>14601.391999999998</v>
          </cell>
        </row>
        <row r="27">
          <cell r="A27">
            <v>377</v>
          </cell>
          <cell r="B27" t="str">
            <v xml:space="preserve">VILLAESCUSA NAVA FRANCISCO ANTONIO      </v>
          </cell>
          <cell r="C27" t="str">
            <v>DIRECTOR GENERAL</v>
          </cell>
          <cell r="D27" t="str">
            <v>DIRECTOR ADMINISTRATIVO</v>
          </cell>
          <cell r="E27" t="str">
            <v>DIRECCION ADMINISTRATIVA</v>
          </cell>
          <cell r="F27">
            <v>12</v>
          </cell>
          <cell r="G27" t="str">
            <v>A</v>
          </cell>
          <cell r="H27" t="str">
            <v>C</v>
          </cell>
          <cell r="I27">
            <v>23760</v>
          </cell>
          <cell r="J27">
            <v>9800</v>
          </cell>
          <cell r="K27">
            <v>15840</v>
          </cell>
          <cell r="L27">
            <v>0</v>
          </cell>
          <cell r="M27">
            <v>1188</v>
          </cell>
          <cell r="N27">
            <v>50588</v>
          </cell>
        </row>
        <row r="28">
          <cell r="A28">
            <v>380</v>
          </cell>
          <cell r="B28" t="str">
            <v xml:space="preserve">QUINTANAR MUNGUIA ADRIANA LIZETH        </v>
          </cell>
          <cell r="C28" t="str">
            <v>DIRECTOR DE AREA</v>
          </cell>
          <cell r="D28" t="str">
            <v xml:space="preserve">COORDINADOR DE PLANEACION                                   </v>
          </cell>
          <cell r="E28" t="str">
            <v>DIRECCION ADMINISTRATIVA</v>
          </cell>
          <cell r="F28">
            <v>11</v>
          </cell>
          <cell r="G28" t="str">
            <v>I</v>
          </cell>
          <cell r="H28" t="str">
            <v>C</v>
          </cell>
          <cell r="I28">
            <v>24185.7</v>
          </cell>
          <cell r="J28">
            <v>5950</v>
          </cell>
          <cell r="K28">
            <v>0</v>
          </cell>
          <cell r="L28">
            <v>0</v>
          </cell>
          <cell r="M28">
            <v>0</v>
          </cell>
          <cell r="N28">
            <v>30135.7</v>
          </cell>
        </row>
        <row r="29">
          <cell r="A29">
            <v>382</v>
          </cell>
          <cell r="B29" t="str">
            <v xml:space="preserve">FU SALCIDO CARLOS MANUEL                </v>
          </cell>
          <cell r="C29" t="str">
            <v>DIRECTOR GENERAL</v>
          </cell>
          <cell r="D29" t="str">
            <v xml:space="preserve">PROMOTOR DE COMERCIO EXTERIOR                               </v>
          </cell>
          <cell r="E29" t="str">
            <v>DIRECCION DE PROMOCION AL COMERCIO EXTERIOR</v>
          </cell>
          <cell r="F29">
            <v>12</v>
          </cell>
          <cell r="G29" t="str">
            <v>I</v>
          </cell>
          <cell r="H29" t="str">
            <v>C</v>
          </cell>
          <cell r="I29">
            <v>22860</v>
          </cell>
          <cell r="J29">
            <v>9800</v>
          </cell>
          <cell r="K29">
            <v>15240</v>
          </cell>
          <cell r="L29">
            <v>0</v>
          </cell>
          <cell r="M29">
            <v>1143</v>
          </cell>
          <cell r="N29">
            <v>49043</v>
          </cell>
        </row>
        <row r="30">
          <cell r="A30">
            <v>383</v>
          </cell>
          <cell r="B30" t="str">
            <v xml:space="preserve">OLIVARRIA RODRIGUEZ MARTHA DELIA        </v>
          </cell>
          <cell r="C30" t="str">
            <v>JEFE DE DEPARTAMENTO</v>
          </cell>
          <cell r="D30" t="str">
            <v>AUXILIAR ADMINISTRATIVO</v>
          </cell>
          <cell r="E30" t="str">
            <v>DIRECCION ADMINISTRATIVA</v>
          </cell>
          <cell r="F30">
            <v>9</v>
          </cell>
          <cell r="G30" t="str">
            <v>I</v>
          </cell>
          <cell r="H30" t="str">
            <v>C</v>
          </cell>
          <cell r="I30">
            <v>16859.39</v>
          </cell>
          <cell r="J30">
            <v>0</v>
          </cell>
          <cell r="K30">
            <v>0</v>
          </cell>
          <cell r="L30">
            <v>8922.9</v>
          </cell>
          <cell r="M30">
            <v>842.96950000000004</v>
          </cell>
          <cell r="N30">
            <v>26625.2595</v>
          </cell>
        </row>
        <row r="31">
          <cell r="A31">
            <v>385</v>
          </cell>
          <cell r="B31" t="str">
            <v xml:space="preserve">VALENCIA QUINTANA KAREN DENNISS         </v>
          </cell>
          <cell r="C31" t="str">
            <v>SUB-DIRECTOR GENERAL</v>
          </cell>
          <cell r="D31" t="str">
            <v>AUXILIAR DE RELACIONES PUBLICAS</v>
          </cell>
          <cell r="E31" t="str">
            <v>DIRECCION DE PROMOCION DE INVERSION</v>
          </cell>
          <cell r="F31">
            <v>10</v>
          </cell>
          <cell r="G31" t="str">
            <v>I</v>
          </cell>
          <cell r="H31" t="str">
            <v>C</v>
          </cell>
          <cell r="I31">
            <v>17537.25</v>
          </cell>
          <cell r="J31">
            <v>0</v>
          </cell>
          <cell r="K31">
            <v>0</v>
          </cell>
          <cell r="L31">
            <v>5877.46</v>
          </cell>
          <cell r="M31">
            <v>876.86250000000007</v>
          </cell>
          <cell r="N31">
            <v>24291.572499999998</v>
          </cell>
        </row>
        <row r="32">
          <cell r="A32">
            <v>386</v>
          </cell>
          <cell r="B32" t="str">
            <v xml:space="preserve">BROWN SILLER RICARDO                    </v>
          </cell>
          <cell r="C32" t="str">
            <v>DIRECTOR DE AREA</v>
          </cell>
          <cell r="D32" t="str">
            <v xml:space="preserve">PROMOTOR DE INVERSION                                       </v>
          </cell>
          <cell r="E32" t="str">
            <v>DIRECCION DE ATENCIÓN A INVERSIONISTAS</v>
          </cell>
          <cell r="F32">
            <v>11</v>
          </cell>
          <cell r="G32" t="str">
            <v>I</v>
          </cell>
          <cell r="H32" t="str">
            <v>C</v>
          </cell>
          <cell r="I32">
            <v>24185.7</v>
          </cell>
          <cell r="J32">
            <v>5950</v>
          </cell>
          <cell r="K32">
            <v>0</v>
          </cell>
          <cell r="L32">
            <v>0</v>
          </cell>
          <cell r="M32">
            <v>1209.2850000000001</v>
          </cell>
          <cell r="N32">
            <v>31344.985000000001</v>
          </cell>
        </row>
        <row r="33">
          <cell r="A33">
            <v>392</v>
          </cell>
          <cell r="B33" t="str">
            <v xml:space="preserve">ENCINAS TERAN AMERICA                   </v>
          </cell>
          <cell r="C33" t="str">
            <v>DIRECTOR DE AREA</v>
          </cell>
          <cell r="D33" t="str">
            <v xml:space="preserve">COORDINADOR RH Y RECURSOS MATERIALES                                 </v>
          </cell>
          <cell r="E33" t="str">
            <v>DIRECCION ADMINISTRATIVA</v>
          </cell>
          <cell r="F33">
            <v>11</v>
          </cell>
          <cell r="G33" t="str">
            <v>I</v>
          </cell>
          <cell r="H33" t="str">
            <v>C</v>
          </cell>
          <cell r="I33">
            <v>24185.7</v>
          </cell>
          <cell r="J33">
            <v>5950</v>
          </cell>
          <cell r="K33">
            <v>0</v>
          </cell>
          <cell r="L33">
            <v>0</v>
          </cell>
          <cell r="M33">
            <v>0</v>
          </cell>
          <cell r="N33">
            <v>30135.7</v>
          </cell>
        </row>
        <row r="34">
          <cell r="A34">
            <v>394</v>
          </cell>
          <cell r="B34" t="str">
            <v xml:space="preserve">PERALTA TARAZON FRANCISCO ALFREDO       </v>
          </cell>
          <cell r="C34" t="str">
            <v>DIRECTOR DE AREA</v>
          </cell>
          <cell r="D34" t="str">
            <v>COORDINADOR OFICINA PHOENIX</v>
          </cell>
          <cell r="E34" t="str">
            <v>DIRECCION DE PROMOCION AL COMERCIO EXTERIOR</v>
          </cell>
          <cell r="F34">
            <v>11</v>
          </cell>
          <cell r="G34" t="str">
            <v>I</v>
          </cell>
          <cell r="H34" t="str">
            <v>C</v>
          </cell>
          <cell r="I34">
            <v>24185.7</v>
          </cell>
          <cell r="J34">
            <v>5950</v>
          </cell>
          <cell r="K34">
            <v>0</v>
          </cell>
          <cell r="L34">
            <v>0</v>
          </cell>
          <cell r="M34">
            <v>1209.2850000000001</v>
          </cell>
          <cell r="N34">
            <v>31344.985000000001</v>
          </cell>
        </row>
        <row r="35">
          <cell r="A35">
            <v>396</v>
          </cell>
          <cell r="B35" t="str">
            <v xml:space="preserve">SITTEN LIZARRAGA VANIA FATIMA           </v>
          </cell>
          <cell r="C35" t="str">
            <v>SUB-DIRECTOR GENERAL</v>
          </cell>
          <cell r="D35" t="str">
            <v xml:space="preserve">AUXILIAR UNIDAD ATENCION INVERSIONISTAS                     </v>
          </cell>
          <cell r="E35" t="str">
            <v>DIRECCION DE ATENCIÓN A INVERSIONISTAS</v>
          </cell>
          <cell r="F35">
            <v>10</v>
          </cell>
          <cell r="G35" t="str">
            <v>I</v>
          </cell>
          <cell r="H35" t="str">
            <v>C</v>
          </cell>
          <cell r="I35">
            <v>17537.25</v>
          </cell>
          <cell r="J35">
            <v>0</v>
          </cell>
          <cell r="K35">
            <v>0</v>
          </cell>
          <cell r="L35">
            <v>7277.46</v>
          </cell>
          <cell r="M35">
            <v>0</v>
          </cell>
          <cell r="N35">
            <v>24814.71</v>
          </cell>
        </row>
        <row r="36">
          <cell r="A36">
            <v>399</v>
          </cell>
          <cell r="B36" t="str">
            <v xml:space="preserve">MARTINEZ HARO BEATRIZ                   </v>
          </cell>
          <cell r="C36" t="str">
            <v>DIRECTOR DE AREA</v>
          </cell>
          <cell r="D36" t="str">
            <v xml:space="preserve">PROMOTOR SECTORIAL                                          </v>
          </cell>
          <cell r="E36" t="str">
            <v>DIRECCION DE PROMOCION DE INVERSION</v>
          </cell>
          <cell r="F36">
            <v>11</v>
          </cell>
          <cell r="G36" t="str">
            <v>I</v>
          </cell>
          <cell r="H36" t="str">
            <v>C</v>
          </cell>
          <cell r="I36">
            <v>24185.7</v>
          </cell>
          <cell r="J36">
            <v>5950</v>
          </cell>
          <cell r="K36">
            <v>0</v>
          </cell>
          <cell r="L36">
            <v>0</v>
          </cell>
          <cell r="M36">
            <v>0</v>
          </cell>
          <cell r="N36">
            <v>30135.7</v>
          </cell>
        </row>
        <row r="37">
          <cell r="A37">
            <v>401</v>
          </cell>
          <cell r="B37" t="str">
            <v xml:space="preserve">RAMIREZ CERECER GREGORIO                </v>
          </cell>
          <cell r="C37" t="str">
            <v>DIRECTOR DE AREA</v>
          </cell>
          <cell r="D37" t="str">
            <v xml:space="preserve">COORDINADOR JURIDICO                                        </v>
          </cell>
          <cell r="E37" t="str">
            <v>DIRECCION DE ATENCIÓN A INVERSIONISTAS</v>
          </cell>
          <cell r="F37">
            <v>11</v>
          </cell>
          <cell r="G37" t="str">
            <v>I</v>
          </cell>
          <cell r="H37" t="str">
            <v>C</v>
          </cell>
          <cell r="I37">
            <v>24185.7</v>
          </cell>
          <cell r="J37">
            <v>5950</v>
          </cell>
          <cell r="K37">
            <v>0</v>
          </cell>
          <cell r="L37">
            <v>0</v>
          </cell>
          <cell r="M37">
            <v>0</v>
          </cell>
          <cell r="N37">
            <v>30135.7</v>
          </cell>
        </row>
        <row r="38">
          <cell r="A38">
            <v>403</v>
          </cell>
          <cell r="B38" t="str">
            <v xml:space="preserve">GUZMAN MENDOZA MARCO ANTONIO            </v>
          </cell>
          <cell r="C38" t="str">
            <v>DIRECTOR DE AREA</v>
          </cell>
          <cell r="D38" t="str">
            <v xml:space="preserve">CORDINADOR REGION NORTE                                     </v>
          </cell>
          <cell r="E38" t="str">
            <v>DIRECCION DE PROMOCION AL COMERCIO EXTERIOR</v>
          </cell>
          <cell r="F38">
            <v>11</v>
          </cell>
          <cell r="G38" t="str">
            <v>I</v>
          </cell>
          <cell r="H38" t="str">
            <v>C</v>
          </cell>
          <cell r="I38">
            <v>24185.7</v>
          </cell>
          <cell r="J38">
            <v>5950</v>
          </cell>
          <cell r="K38">
            <v>0</v>
          </cell>
          <cell r="L38">
            <v>0</v>
          </cell>
          <cell r="M38">
            <v>0</v>
          </cell>
          <cell r="N38">
            <v>30135.7</v>
          </cell>
        </row>
        <row r="39">
          <cell r="A39">
            <v>404</v>
          </cell>
          <cell r="B39" t="str">
            <v xml:space="preserve">MORENO DURAZO JESUS                     </v>
          </cell>
          <cell r="C39" t="str">
            <v>DIRECTOR GENERAL</v>
          </cell>
          <cell r="D39" t="str">
            <v>DIRECTOR DE PROMOCION INVERSION</v>
          </cell>
          <cell r="E39" t="str">
            <v>DIRECCION DE PROMOCION DE INVERSION</v>
          </cell>
          <cell r="F39">
            <v>12</v>
          </cell>
          <cell r="G39" t="str">
            <v>A</v>
          </cell>
          <cell r="H39" t="str">
            <v>C</v>
          </cell>
          <cell r="I39">
            <v>23760</v>
          </cell>
          <cell r="J39">
            <v>0</v>
          </cell>
          <cell r="K39">
            <v>15840</v>
          </cell>
          <cell r="L39">
            <v>0</v>
          </cell>
          <cell r="M39">
            <v>0</v>
          </cell>
          <cell r="N39">
            <v>39600</v>
          </cell>
        </row>
        <row r="40">
          <cell r="A40">
            <v>407</v>
          </cell>
          <cell r="B40" t="str">
            <v xml:space="preserve">ALVAREZ VILLA RUTH MARGARITA            </v>
          </cell>
          <cell r="C40" t="str">
            <v>SUB-DIRECTOR GENERAL</v>
          </cell>
          <cell r="D40" t="str">
            <v xml:space="preserve">PROMOTOR REGION NORTE                                       </v>
          </cell>
          <cell r="E40" t="str">
            <v>DIRECCION DE PROMOCION DE INVERSION</v>
          </cell>
          <cell r="F40">
            <v>10</v>
          </cell>
          <cell r="G40" t="str">
            <v>I</v>
          </cell>
          <cell r="H40" t="str">
            <v>C</v>
          </cell>
          <cell r="I40">
            <v>17537.25</v>
          </cell>
          <cell r="J40">
            <v>0</v>
          </cell>
          <cell r="K40">
            <v>0</v>
          </cell>
          <cell r="L40">
            <v>4596.2</v>
          </cell>
          <cell r="M40">
            <v>0</v>
          </cell>
          <cell r="N40">
            <v>22133.45</v>
          </cell>
        </row>
        <row r="41">
          <cell r="A41">
            <v>413</v>
          </cell>
          <cell r="B41" t="str">
            <v xml:space="preserve">CAMPILLO ROMO GUILLERMO ALEJANDRO       </v>
          </cell>
          <cell r="C41" t="str">
            <v>JEFE DE DEPARTAMENTO</v>
          </cell>
          <cell r="D41" t="str">
            <v xml:space="preserve">PROMOTOR REGIO NOROESTE                                </v>
          </cell>
          <cell r="E41" t="str">
            <v>DIRECCION DE PROMOCION DE INVERSION</v>
          </cell>
          <cell r="F41">
            <v>9</v>
          </cell>
          <cell r="G41" t="str">
            <v>I</v>
          </cell>
          <cell r="H41" t="str">
            <v>C</v>
          </cell>
          <cell r="I41">
            <v>16859.39</v>
          </cell>
          <cell r="J41">
            <v>10000</v>
          </cell>
          <cell r="K41">
            <v>0</v>
          </cell>
          <cell r="L41">
            <v>0</v>
          </cell>
          <cell r="M41">
            <v>0</v>
          </cell>
          <cell r="N41">
            <v>26859.39</v>
          </cell>
        </row>
        <row r="42">
          <cell r="A42">
            <v>416</v>
          </cell>
          <cell r="B42" t="str">
            <v xml:space="preserve">CENTENO CASTILLO IRMA LIZBETH           </v>
          </cell>
          <cell r="C42" t="str">
            <v>SUB-DIRECTOR GENERAL</v>
          </cell>
          <cell r="D42" t="str">
            <v xml:space="preserve">PROMOTORA REGION SUR "A"                                    </v>
          </cell>
          <cell r="E42" t="str">
            <v>DIRECCION DE PROMOCION AL COMERCIO EXTERIOR</v>
          </cell>
          <cell r="F42">
            <v>10</v>
          </cell>
          <cell r="G42" t="str">
            <v>I</v>
          </cell>
          <cell r="H42" t="str">
            <v>C</v>
          </cell>
          <cell r="I42">
            <v>17537.25</v>
          </cell>
          <cell r="J42">
            <v>0</v>
          </cell>
          <cell r="K42">
            <v>0</v>
          </cell>
          <cell r="L42">
            <v>1837.5</v>
          </cell>
          <cell r="M42">
            <v>0</v>
          </cell>
          <cell r="N42">
            <v>19374.75</v>
          </cell>
        </row>
        <row r="43">
          <cell r="A43">
            <v>418</v>
          </cell>
          <cell r="B43" t="str">
            <v xml:space="preserve">VAZQUEZ ALANIS ANA GIOCONDA             </v>
          </cell>
          <cell r="C43" t="str">
            <v>JEFE DE DEPARTAMENTO</v>
          </cell>
          <cell r="D43" t="str">
            <v xml:space="preserve">PROMOTOR  REGION CENTRO                                    </v>
          </cell>
          <cell r="E43" t="str">
            <v>DIRECCION DE PROMOCION DE INVERSION</v>
          </cell>
          <cell r="F43">
            <v>9</v>
          </cell>
          <cell r="G43" t="str">
            <v>I</v>
          </cell>
          <cell r="H43" t="str">
            <v>C</v>
          </cell>
          <cell r="I43">
            <v>16859.39</v>
          </cell>
          <cell r="J43">
            <v>0</v>
          </cell>
          <cell r="K43">
            <v>0</v>
          </cell>
          <cell r="L43">
            <v>2859.08</v>
          </cell>
          <cell r="M43">
            <v>842.96950000000004</v>
          </cell>
          <cell r="N43">
            <v>20561.4395</v>
          </cell>
        </row>
        <row r="44">
          <cell r="A44">
            <v>419</v>
          </cell>
          <cell r="B44" t="str">
            <v xml:space="preserve">ZATARAIN LOAIZA ALMA LORENA             </v>
          </cell>
          <cell r="C44" t="str">
            <v>COORDINADOR DE AREA</v>
          </cell>
          <cell r="D44" t="str">
            <v xml:space="preserve">PROMOTORA REGION NOROESTE                                   </v>
          </cell>
          <cell r="E44" t="str">
            <v>DIRECCION DE PROMOCION DE INVERSION</v>
          </cell>
          <cell r="F44">
            <v>8</v>
          </cell>
          <cell r="G44" t="str">
            <v>I</v>
          </cell>
          <cell r="H44" t="str">
            <v>C</v>
          </cell>
          <cell r="I44">
            <v>15767.11</v>
          </cell>
          <cell r="J44">
            <v>0</v>
          </cell>
          <cell r="K44">
            <v>0</v>
          </cell>
          <cell r="L44">
            <v>6891.48</v>
          </cell>
          <cell r="M44">
            <v>0</v>
          </cell>
          <cell r="N44">
            <v>22658.59</v>
          </cell>
        </row>
        <row r="45">
          <cell r="A45" t="str">
            <v>N/A</v>
          </cell>
          <cell r="B45" t="str">
            <v>VACANTE</v>
          </cell>
          <cell r="C45" t="str">
            <v>DIRECTOR DE AREA</v>
          </cell>
          <cell r="D45" t="str">
            <v>COORDINADOR REGION SUR "A"</v>
          </cell>
          <cell r="E45" t="str">
            <v>DIRECCION DE PROMOCION DE INVERSION</v>
          </cell>
          <cell r="F45">
            <v>11</v>
          </cell>
          <cell r="G45" t="str">
            <v>I</v>
          </cell>
          <cell r="H45" t="str">
            <v>C</v>
          </cell>
          <cell r="I45">
            <v>24185.7</v>
          </cell>
          <cell r="J45">
            <v>5950</v>
          </cell>
          <cell r="K45">
            <v>0</v>
          </cell>
          <cell r="L45">
            <v>0</v>
          </cell>
          <cell r="M45">
            <v>0</v>
          </cell>
          <cell r="N45">
            <v>30135.7</v>
          </cell>
        </row>
        <row r="46">
          <cell r="A46" t="str">
            <v>N/A</v>
          </cell>
          <cell r="B46" t="str">
            <v>VACANTE</v>
          </cell>
          <cell r="C46" t="str">
            <v>DIRECTOR DE AREA</v>
          </cell>
          <cell r="D46" t="str">
            <v>PROMOTOR DE INVERSION</v>
          </cell>
          <cell r="E46" t="str">
            <v>DIRECCION DE PROMOCION DE INVERSION</v>
          </cell>
          <cell r="F46">
            <v>11</v>
          </cell>
          <cell r="G46" t="str">
            <v>I</v>
          </cell>
          <cell r="H46" t="str">
            <v>C</v>
          </cell>
          <cell r="I46">
            <v>24185.7</v>
          </cell>
          <cell r="J46">
            <v>5250</v>
          </cell>
          <cell r="K46">
            <v>0</v>
          </cell>
          <cell r="L46">
            <v>0</v>
          </cell>
          <cell r="M46">
            <v>0</v>
          </cell>
          <cell r="N46">
            <v>29435.7</v>
          </cell>
        </row>
        <row r="47">
          <cell r="A47" t="str">
            <v>N/A</v>
          </cell>
          <cell r="B47" t="str">
            <v>VACANTE</v>
          </cell>
          <cell r="C47" t="str">
            <v>SUB-DIRECTOR GENERAL</v>
          </cell>
          <cell r="D47" t="str">
            <v xml:space="preserve">ANALISTA DE CONTROL                                         </v>
          </cell>
          <cell r="E47" t="str">
            <v>UNIDAD DE CONTROL Y EVALUACION</v>
          </cell>
          <cell r="F47">
            <v>10</v>
          </cell>
          <cell r="G47" t="str">
            <v>I</v>
          </cell>
          <cell r="H47" t="str">
            <v>C</v>
          </cell>
          <cell r="I47">
            <v>17537.25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17537.25</v>
          </cell>
        </row>
      </sheetData>
      <sheetData sheetId="3" refreshError="1">
        <row r="5">
          <cell r="B5" t="str">
            <v>NO. EMPLEADO</v>
          </cell>
          <cell r="C5" t="str">
            <v>NOMBRE</v>
          </cell>
          <cell r="D5" t="str">
            <v>PUESTO</v>
          </cell>
          <cell r="E5" t="str">
            <v>CARGO</v>
          </cell>
          <cell r="F5" t="str">
            <v>ÁREA DE ADSCRIPCIÓN</v>
          </cell>
          <cell r="G5" t="str">
            <v>Nivel</v>
          </cell>
          <cell r="H5" t="str">
            <v>Opcion</v>
          </cell>
          <cell r="I5" t="str">
            <v>ALTA</v>
          </cell>
          <cell r="J5" t="str">
            <v>SUELDO BASE MENSUAL</v>
          </cell>
          <cell r="K5" t="str">
            <v>ESTIMULO PERSONAL</v>
          </cell>
          <cell r="L5" t="str">
            <v>ESTIMULO PERSONAL</v>
          </cell>
          <cell r="M5" t="str">
            <v>% Quinquenio</v>
          </cell>
          <cell r="N5" t="str">
            <v>QUINQUENIO</v>
          </cell>
          <cell r="O5" t="str">
            <v>CO C-MENSUAL</v>
          </cell>
        </row>
        <row r="6">
          <cell r="B6">
            <v>9</v>
          </cell>
          <cell r="C6" t="str">
            <v xml:space="preserve">ELIAS PACHECO LORENA                    </v>
          </cell>
          <cell r="D6" t="str">
            <v>DIRECTOR GENERAL</v>
          </cell>
          <cell r="E6" t="str">
            <v>DIRECTOR DE LA UNIDAD DE CONTROL Y EVALUACION</v>
          </cell>
          <cell r="F6" t="str">
            <v>UNIDAD DE CONTROL Y EVALUACION</v>
          </cell>
          <cell r="G6">
            <v>12</v>
          </cell>
          <cell r="H6" t="str">
            <v>I</v>
          </cell>
          <cell r="I6">
            <v>38245</v>
          </cell>
          <cell r="J6">
            <v>22860</v>
          </cell>
          <cell r="K6">
            <v>15240</v>
          </cell>
          <cell r="L6">
            <v>0</v>
          </cell>
          <cell r="M6">
            <v>0.15</v>
          </cell>
          <cell r="N6">
            <v>3429</v>
          </cell>
          <cell r="O6">
            <v>5828.28</v>
          </cell>
        </row>
        <row r="7">
          <cell r="B7">
            <v>10</v>
          </cell>
          <cell r="C7" t="str">
            <v xml:space="preserve">ENCINAS PARRA CECILIA                   </v>
          </cell>
          <cell r="D7" t="str">
            <v>SUB-DIRECTOR GENERAL</v>
          </cell>
          <cell r="E7" t="str">
            <v xml:space="preserve">AUXILIAR RELACIONES PUBLICAS                                </v>
          </cell>
          <cell r="F7" t="str">
            <v>DIRECCION DE PROMOCION DE INVERSION</v>
          </cell>
          <cell r="G7">
            <v>10</v>
          </cell>
          <cell r="H7" t="str">
            <v>I</v>
          </cell>
          <cell r="I7">
            <v>38047</v>
          </cell>
          <cell r="J7">
            <v>17537.25</v>
          </cell>
          <cell r="K7">
            <v>0</v>
          </cell>
          <cell r="L7">
            <v>657.5</v>
          </cell>
          <cell r="M7">
            <v>0.05</v>
          </cell>
          <cell r="N7">
            <v>876.86250000000007</v>
          </cell>
          <cell r="O7">
            <v>0</v>
          </cell>
        </row>
        <row r="8">
          <cell r="B8">
            <v>12</v>
          </cell>
          <cell r="C8" t="str">
            <v xml:space="preserve">GOMEZ RAMIREZ MARTIN XICOTENCANTL       </v>
          </cell>
          <cell r="D8" t="str">
            <v>JEFE DE DEPARTAMENTO</v>
          </cell>
          <cell r="E8" t="str">
            <v>AUXILIAR ADMINISTRATIVO</v>
          </cell>
          <cell r="F8" t="str">
            <v>DIRECCION GENERAL</v>
          </cell>
          <cell r="G8">
            <v>9</v>
          </cell>
          <cell r="H8" t="str">
            <v>I</v>
          </cell>
          <cell r="I8">
            <v>39264</v>
          </cell>
          <cell r="J8">
            <v>16859.39</v>
          </cell>
          <cell r="K8">
            <v>0</v>
          </cell>
          <cell r="L8">
            <v>0</v>
          </cell>
          <cell r="M8">
            <v>0.05</v>
          </cell>
          <cell r="N8">
            <v>842.96950000000004</v>
          </cell>
          <cell r="O8">
            <v>0</v>
          </cell>
        </row>
        <row r="9">
          <cell r="B9">
            <v>13</v>
          </cell>
          <cell r="C9" t="str">
            <v xml:space="preserve">GONZALEZ VARGAS ANGELA BEATRIZ          </v>
          </cell>
          <cell r="D9" t="str">
            <v>DIRECTOR GENERAL</v>
          </cell>
          <cell r="E9" t="str">
            <v>DIERCTORA DE PROMOCION AL COMERCIO EXTERIOR</v>
          </cell>
          <cell r="F9" t="str">
            <v>DIRECCION DE PROMOCION AL COMERCIO EXTERIOR</v>
          </cell>
          <cell r="G9">
            <v>12</v>
          </cell>
          <cell r="H9" t="str">
            <v>A</v>
          </cell>
          <cell r="I9">
            <v>37712</v>
          </cell>
          <cell r="J9">
            <v>23760</v>
          </cell>
          <cell r="K9">
            <v>15840</v>
          </cell>
          <cell r="L9">
            <v>0</v>
          </cell>
          <cell r="M9">
            <v>0.1</v>
          </cell>
          <cell r="N9">
            <v>2376</v>
          </cell>
          <cell r="O9">
            <v>5616.84</v>
          </cell>
        </row>
        <row r="10">
          <cell r="B10">
            <v>18</v>
          </cell>
          <cell r="C10" t="str">
            <v xml:space="preserve">MORALES RODRIGUEZ ELISA IVETH           </v>
          </cell>
          <cell r="D10" t="str">
            <v>SUB-DIRECTOR GENERAL</v>
          </cell>
          <cell r="E10" t="str">
            <v xml:space="preserve">PROMOTORA REGION SUR "A"                                    </v>
          </cell>
          <cell r="F10" t="str">
            <v>DIRECCION DE PROMOCION AL COMERCIO EXTERIOR</v>
          </cell>
          <cell r="G10">
            <v>10</v>
          </cell>
          <cell r="H10" t="str">
            <v>I</v>
          </cell>
          <cell r="I10">
            <v>38565</v>
          </cell>
          <cell r="J10">
            <v>17537.25</v>
          </cell>
          <cell r="K10">
            <v>0</v>
          </cell>
          <cell r="L10">
            <v>7277.46</v>
          </cell>
          <cell r="M10">
            <v>0.05</v>
          </cell>
          <cell r="N10">
            <v>876.86250000000007</v>
          </cell>
          <cell r="O10">
            <v>4900</v>
          </cell>
        </row>
        <row r="11">
          <cell r="B11">
            <v>330</v>
          </cell>
          <cell r="C11" t="str">
            <v xml:space="preserve">ALVAREZ VILLA ANA ESTHER                </v>
          </cell>
          <cell r="D11" t="str">
            <v>SUB-DIRECTOR GENERAL</v>
          </cell>
          <cell r="E11" t="str">
            <v xml:space="preserve">PROMOTOR  REGION NORTE                   </v>
          </cell>
          <cell r="F11" t="str">
            <v>DIRECCION DE PROMOCION AL COMERCIO EXTERIOR</v>
          </cell>
          <cell r="G11">
            <v>10</v>
          </cell>
          <cell r="H11" t="str">
            <v>I</v>
          </cell>
          <cell r="I11">
            <v>39873</v>
          </cell>
          <cell r="J11">
            <v>17537.25</v>
          </cell>
          <cell r="K11">
            <v>0</v>
          </cell>
          <cell r="L11">
            <v>0</v>
          </cell>
          <cell r="M11">
            <v>0.05</v>
          </cell>
          <cell r="N11">
            <v>876.86250000000007</v>
          </cell>
          <cell r="O11">
            <v>0</v>
          </cell>
        </row>
        <row r="12">
          <cell r="B12">
            <v>355</v>
          </cell>
          <cell r="C12" t="str">
            <v xml:space="preserve">PINTO SERRANO MONICA GUADALUPE          </v>
          </cell>
          <cell r="D12" t="str">
            <v>DIRECTOR DE AREA</v>
          </cell>
          <cell r="E12" t="str">
            <v xml:space="preserve">PROMOTOR DE COMERCIO EXTERIOR                               </v>
          </cell>
          <cell r="F12" t="str">
            <v>DIRECCION DE PROMOCION AL COMERCIO EXTERIOR</v>
          </cell>
          <cell r="G12">
            <v>11</v>
          </cell>
          <cell r="H12" t="str">
            <v>I</v>
          </cell>
          <cell r="I12">
            <v>39722</v>
          </cell>
          <cell r="J12">
            <v>24185.7</v>
          </cell>
          <cell r="K12">
            <v>0</v>
          </cell>
          <cell r="L12">
            <v>0</v>
          </cell>
          <cell r="M12">
            <v>0.05</v>
          </cell>
          <cell r="N12">
            <v>1209.2850000000001</v>
          </cell>
          <cell r="O12">
            <v>0</v>
          </cell>
        </row>
        <row r="13">
          <cell r="B13">
            <v>358</v>
          </cell>
          <cell r="C13" t="str">
            <v xml:space="preserve">CAMPA GONZALEZ LIZETH                   </v>
          </cell>
          <cell r="D13" t="str">
            <v>JEFE DE DEPARTAMENTO</v>
          </cell>
          <cell r="E13" t="str">
            <v xml:space="preserve">PROMOTORA REGION SUR "A"                                    </v>
          </cell>
          <cell r="F13" t="str">
            <v>DIRECCION DE PROMOCION DE INVERSION</v>
          </cell>
          <cell r="G13">
            <v>9</v>
          </cell>
          <cell r="H13" t="str">
            <v>I</v>
          </cell>
          <cell r="I13">
            <v>39873</v>
          </cell>
          <cell r="J13">
            <v>16859.39</v>
          </cell>
          <cell r="K13">
            <v>0</v>
          </cell>
          <cell r="L13">
            <v>3063.92</v>
          </cell>
          <cell r="M13">
            <v>0.05</v>
          </cell>
          <cell r="N13">
            <v>842.96950000000004</v>
          </cell>
          <cell r="O13">
            <v>0</v>
          </cell>
        </row>
        <row r="14">
          <cell r="B14">
            <v>361</v>
          </cell>
          <cell r="C14" t="str">
            <v xml:space="preserve">HUERTA CONTRERAS HORACIO                </v>
          </cell>
          <cell r="D14" t="str">
            <v>DIRECTOR DE AREA</v>
          </cell>
          <cell r="E14" t="str">
            <v>ASISTENTE EJECUTIVO</v>
          </cell>
          <cell r="F14" t="str">
            <v>DIRECCION GENERAL</v>
          </cell>
          <cell r="G14">
            <v>11</v>
          </cell>
          <cell r="H14" t="str">
            <v>I</v>
          </cell>
          <cell r="I14">
            <v>41502</v>
          </cell>
          <cell r="J14">
            <v>24185.7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>
            <v>363</v>
          </cell>
          <cell r="C15" t="str">
            <v xml:space="preserve">ARREDONDO PERERA JESUS IVAN             </v>
          </cell>
          <cell r="D15" t="str">
            <v>DIRECTOR GENERAL</v>
          </cell>
          <cell r="E15" t="str">
            <v xml:space="preserve">COORDINADOR UNIDAD DE APOYO A INVERSIONISTAS               </v>
          </cell>
          <cell r="F15" t="str">
            <v>DIRECCION DE ATENCIÓN A INVERSIONISTAS</v>
          </cell>
          <cell r="G15">
            <v>12</v>
          </cell>
          <cell r="H15" t="str">
            <v>A</v>
          </cell>
          <cell r="I15">
            <v>40112</v>
          </cell>
          <cell r="J15">
            <v>23760</v>
          </cell>
          <cell r="K15">
            <v>15840</v>
          </cell>
          <cell r="L15">
            <v>0</v>
          </cell>
          <cell r="M15">
            <v>0.05</v>
          </cell>
          <cell r="N15">
            <v>1188</v>
          </cell>
          <cell r="O15">
            <v>11825.88</v>
          </cell>
        </row>
        <row r="16">
          <cell r="B16">
            <v>364</v>
          </cell>
          <cell r="C16" t="str">
            <v xml:space="preserve">RUIZ SANCHEZ ENRIQUE                    </v>
          </cell>
          <cell r="D16" t="str">
            <v>SUB-SECRETARIO</v>
          </cell>
          <cell r="E16" t="str">
            <v xml:space="preserve">DIRECTOR GENERAL                                            </v>
          </cell>
          <cell r="F16" t="str">
            <v>DIRECCION GENERAL</v>
          </cell>
          <cell r="G16">
            <v>13</v>
          </cell>
          <cell r="H16" t="str">
            <v>A</v>
          </cell>
          <cell r="I16">
            <v>40093</v>
          </cell>
          <cell r="J16">
            <v>26400</v>
          </cell>
          <cell r="K16">
            <v>26400</v>
          </cell>
          <cell r="L16">
            <v>0</v>
          </cell>
          <cell r="M16">
            <v>0.05</v>
          </cell>
          <cell r="N16">
            <v>1320</v>
          </cell>
          <cell r="O16">
            <v>19390.84</v>
          </cell>
        </row>
        <row r="17">
          <cell r="B17">
            <v>367</v>
          </cell>
          <cell r="C17" t="str">
            <v xml:space="preserve">MEDINA MORENO CANDELARIO                </v>
          </cell>
          <cell r="D17" t="str">
            <v>DIRECTOR DE AREA</v>
          </cell>
          <cell r="E17" t="str">
            <v xml:space="preserve">PROMOTOR DE INVERSION                                       </v>
          </cell>
          <cell r="F17" t="str">
            <v>DIRECCION DE PROMOCION DE INVERSION</v>
          </cell>
          <cell r="G17">
            <v>11</v>
          </cell>
          <cell r="H17" t="str">
            <v>I</v>
          </cell>
          <cell r="I17">
            <v>40133</v>
          </cell>
          <cell r="J17">
            <v>24185.7</v>
          </cell>
          <cell r="K17">
            <v>0</v>
          </cell>
          <cell r="L17">
            <v>0</v>
          </cell>
          <cell r="M17">
            <v>0.05</v>
          </cell>
          <cell r="N17">
            <v>1209.2850000000001</v>
          </cell>
          <cell r="O17">
            <v>5950</v>
          </cell>
        </row>
        <row r="18">
          <cell r="B18">
            <v>368</v>
          </cell>
          <cell r="C18" t="str">
            <v xml:space="preserve">HERNANDEZ GAMEZ ABELARDO                </v>
          </cell>
          <cell r="D18" t="str">
            <v>DIRECTOR DE AREA</v>
          </cell>
          <cell r="E18" t="str">
            <v xml:space="preserve">CONTADOR GENERAL                                                 </v>
          </cell>
          <cell r="F18" t="str">
            <v>DIRECCION ADMINISTRATIVA</v>
          </cell>
          <cell r="G18">
            <v>11</v>
          </cell>
          <cell r="H18" t="str">
            <v>I</v>
          </cell>
          <cell r="I18">
            <v>40133</v>
          </cell>
          <cell r="J18">
            <v>24185.7</v>
          </cell>
          <cell r="K18">
            <v>0</v>
          </cell>
          <cell r="L18">
            <v>0</v>
          </cell>
          <cell r="M18">
            <v>0.1</v>
          </cell>
          <cell r="N18">
            <v>2418.5700000000002</v>
          </cell>
          <cell r="O18">
            <v>5950</v>
          </cell>
        </row>
        <row r="19">
          <cell r="B19">
            <v>369</v>
          </cell>
          <cell r="C19" t="str">
            <v xml:space="preserve">ARREOLA MUELA GENOVEVA                  </v>
          </cell>
          <cell r="D19" t="str">
            <v>COORDINADOR DE AREA</v>
          </cell>
          <cell r="E19" t="str">
            <v xml:space="preserve">PROMOTOR REGION NORTE                                       </v>
          </cell>
          <cell r="F19" t="str">
            <v>DIRECCION DE PROMOCION DE INVERSION</v>
          </cell>
          <cell r="G19">
            <v>7</v>
          </cell>
          <cell r="H19" t="str">
            <v>I</v>
          </cell>
          <cell r="I19">
            <v>40182</v>
          </cell>
          <cell r="J19">
            <v>13620.21</v>
          </cell>
          <cell r="K19">
            <v>0</v>
          </cell>
          <cell r="L19">
            <v>4938.1000000000004</v>
          </cell>
          <cell r="M19">
            <v>0.2</v>
          </cell>
          <cell r="N19">
            <v>2724.0419999999999</v>
          </cell>
          <cell r="O19">
            <v>0</v>
          </cell>
        </row>
        <row r="20">
          <cell r="B20">
            <v>370</v>
          </cell>
          <cell r="C20" t="str">
            <v xml:space="preserve">CALIZ MOLINA ANTONIO RAMON              </v>
          </cell>
          <cell r="D20" t="str">
            <v>DIRECTOR DE AREA</v>
          </cell>
          <cell r="E20" t="str">
            <v xml:space="preserve">COORDINADOR REGION CENTRO                                   </v>
          </cell>
          <cell r="F20" t="str">
            <v>DIRECCION DE PROMOCION DE INVERSION</v>
          </cell>
          <cell r="G20">
            <v>11</v>
          </cell>
          <cell r="H20" t="str">
            <v>I</v>
          </cell>
          <cell r="I20">
            <v>40133</v>
          </cell>
          <cell r="J20">
            <v>24185.7</v>
          </cell>
          <cell r="K20">
            <v>0</v>
          </cell>
          <cell r="L20">
            <v>0</v>
          </cell>
          <cell r="M20">
            <v>0.05</v>
          </cell>
          <cell r="N20">
            <v>1209.2850000000001</v>
          </cell>
          <cell r="O20">
            <v>5950</v>
          </cell>
        </row>
        <row r="21">
          <cell r="B21">
            <v>371</v>
          </cell>
          <cell r="C21" t="str">
            <v xml:space="preserve">VALENCIA ROSAS CZARINA                  </v>
          </cell>
          <cell r="D21" t="str">
            <v>DIRECTOR DE AREA</v>
          </cell>
          <cell r="E21" t="str">
            <v xml:space="preserve">COORDINADOR REGION NOROESTE                                 </v>
          </cell>
          <cell r="F21" t="str">
            <v>DIRECCION DE PROMOCION AL COMERCIO EXTERIOR</v>
          </cell>
          <cell r="G21">
            <v>11</v>
          </cell>
          <cell r="H21" t="str">
            <v>I</v>
          </cell>
          <cell r="I21">
            <v>40133</v>
          </cell>
          <cell r="J21">
            <v>24185.7</v>
          </cell>
          <cell r="K21">
            <v>0</v>
          </cell>
          <cell r="L21">
            <v>0</v>
          </cell>
          <cell r="M21">
            <v>0.05</v>
          </cell>
          <cell r="N21">
            <v>1209.2850000000001</v>
          </cell>
          <cell r="O21">
            <v>5950</v>
          </cell>
        </row>
        <row r="22">
          <cell r="B22">
            <v>372</v>
          </cell>
          <cell r="C22" t="str">
            <v xml:space="preserve">FELIX ACOSTA CARLOS ENRIQUE             </v>
          </cell>
          <cell r="D22" t="str">
            <v>SUB-DIRECTOR GENERAL</v>
          </cell>
          <cell r="E22" t="str">
            <v xml:space="preserve">PROMOTOR REGION SUR "B"                                     </v>
          </cell>
          <cell r="F22" t="str">
            <v>DIRECCION DE PROMOCION AL COMERCIO EXTERIOR</v>
          </cell>
          <cell r="G22">
            <v>10</v>
          </cell>
          <cell r="H22" t="str">
            <v>I</v>
          </cell>
          <cell r="I22">
            <v>40133</v>
          </cell>
          <cell r="J22">
            <v>17537.25</v>
          </cell>
          <cell r="K22">
            <v>0</v>
          </cell>
          <cell r="L22">
            <v>9377.4599999999991</v>
          </cell>
          <cell r="M22">
            <v>0.05</v>
          </cell>
          <cell r="N22">
            <v>876.86250000000007</v>
          </cell>
          <cell r="O22">
            <v>0</v>
          </cell>
        </row>
        <row r="23">
          <cell r="B23">
            <v>373</v>
          </cell>
          <cell r="C23" t="str">
            <v xml:space="preserve">VERA BARRIOS MARIA CAROLINA             </v>
          </cell>
          <cell r="D23" t="str">
            <v>DIRECTOR GENERAL</v>
          </cell>
          <cell r="E23" t="str">
            <v xml:space="preserve">DIRECTOR OPERATIVO                                          </v>
          </cell>
          <cell r="F23" t="str">
            <v>DIRECCION GENERAL</v>
          </cell>
          <cell r="G23">
            <v>12</v>
          </cell>
          <cell r="H23" t="str">
            <v>I</v>
          </cell>
          <cell r="I23">
            <v>40133</v>
          </cell>
          <cell r="J23">
            <v>22860</v>
          </cell>
          <cell r="K23">
            <v>15240</v>
          </cell>
          <cell r="L23">
            <v>0</v>
          </cell>
          <cell r="M23">
            <v>0.05</v>
          </cell>
          <cell r="N23">
            <v>1143</v>
          </cell>
          <cell r="O23">
            <v>8481.9699999999993</v>
          </cell>
        </row>
        <row r="24">
          <cell r="B24">
            <v>374</v>
          </cell>
          <cell r="C24" t="str">
            <v xml:space="preserve">MEDINA MERINO MARISELA                  </v>
          </cell>
          <cell r="D24" t="str">
            <v>SUB-DIRECTOR GENERAL</v>
          </cell>
          <cell r="E24" t="str">
            <v xml:space="preserve">ASISTENTE EJECUTIVA                                         </v>
          </cell>
          <cell r="F24" t="str">
            <v>DIRECCION DE PROMOCION DE INVERSION</v>
          </cell>
          <cell r="G24">
            <v>10</v>
          </cell>
          <cell r="H24" t="str">
            <v>I</v>
          </cell>
          <cell r="I24">
            <v>40133</v>
          </cell>
          <cell r="J24">
            <v>17537.25</v>
          </cell>
          <cell r="K24">
            <v>0</v>
          </cell>
          <cell r="L24">
            <v>5877.46</v>
          </cell>
          <cell r="M24">
            <v>0.05</v>
          </cell>
          <cell r="N24">
            <v>876.86250000000007</v>
          </cell>
          <cell r="O24">
            <v>4900</v>
          </cell>
        </row>
        <row r="25">
          <cell r="B25">
            <v>375</v>
          </cell>
          <cell r="C25" t="str">
            <v xml:space="preserve">ALMADA SALAS ARMANDO                    </v>
          </cell>
          <cell r="D25" t="str">
            <v>JEFE DE SECCION</v>
          </cell>
          <cell r="E25" t="str">
            <v>COORDINACIÓN COSTA-CENTRO</v>
          </cell>
          <cell r="F25" t="str">
            <v>DIRECCION DE PROMOCION AL COMERCIO EXTERIOR</v>
          </cell>
          <cell r="G25">
            <v>4</v>
          </cell>
          <cell r="H25" t="str">
            <v>I</v>
          </cell>
          <cell r="I25">
            <v>40133</v>
          </cell>
          <cell r="J25">
            <v>8800.64</v>
          </cell>
          <cell r="K25">
            <v>0</v>
          </cell>
          <cell r="L25">
            <v>360.72</v>
          </cell>
          <cell r="M25">
            <v>0.05</v>
          </cell>
          <cell r="N25">
            <v>440.03199999999998</v>
          </cell>
          <cell r="O25">
            <v>5000</v>
          </cell>
        </row>
        <row r="26">
          <cell r="B26">
            <v>377</v>
          </cell>
          <cell r="C26" t="str">
            <v xml:space="preserve">VILLAESCUSA NAVA FRANCISCO ANTONIO      </v>
          </cell>
          <cell r="D26" t="str">
            <v>DIRECTOR GENERAL</v>
          </cell>
          <cell r="E26" t="str">
            <v>DIRECTOR ADMINISTRATIVO</v>
          </cell>
          <cell r="F26" t="str">
            <v>DIRECCION ADMINISTRATIVA</v>
          </cell>
          <cell r="G26">
            <v>12</v>
          </cell>
          <cell r="H26" t="str">
            <v>A</v>
          </cell>
          <cell r="I26">
            <v>40133</v>
          </cell>
          <cell r="J26">
            <v>23760</v>
          </cell>
          <cell r="K26">
            <v>15840</v>
          </cell>
          <cell r="L26">
            <v>0</v>
          </cell>
          <cell r="M26">
            <v>0.05</v>
          </cell>
          <cell r="N26">
            <v>1188</v>
          </cell>
          <cell r="O26">
            <v>9800</v>
          </cell>
        </row>
        <row r="27">
          <cell r="B27">
            <v>380</v>
          </cell>
          <cell r="C27" t="str">
            <v xml:space="preserve">QUINTANAR MUNGUIA ADRIANA LIZETH        </v>
          </cell>
          <cell r="D27" t="str">
            <v>DIRECTOR DE AREA</v>
          </cell>
          <cell r="E27" t="str">
            <v xml:space="preserve">COORDINADOR DE PLANEACION                                   </v>
          </cell>
          <cell r="F27" t="str">
            <v>DIRECCION ADMINISTRATIVA</v>
          </cell>
          <cell r="G27">
            <v>11</v>
          </cell>
          <cell r="H27" t="str">
            <v>I</v>
          </cell>
          <cell r="I27">
            <v>41502</v>
          </cell>
          <cell r="J27">
            <v>24185.7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5950</v>
          </cell>
        </row>
        <row r="28">
          <cell r="B28">
            <v>382</v>
          </cell>
          <cell r="C28" t="str">
            <v xml:space="preserve">FU SALCIDO CARLOS MANUEL                </v>
          </cell>
          <cell r="D28" t="str">
            <v>DIRECTOR GENERAL</v>
          </cell>
          <cell r="E28" t="str">
            <v xml:space="preserve">PROMOTOR DE COMERCIO EXTERIOR                               </v>
          </cell>
          <cell r="F28" t="str">
            <v>DIRECCION DE PROMOCION AL COMERCIO EXTERIOR</v>
          </cell>
          <cell r="G28">
            <v>12</v>
          </cell>
          <cell r="H28" t="str">
            <v>I</v>
          </cell>
          <cell r="I28">
            <v>40122</v>
          </cell>
          <cell r="J28">
            <v>22860</v>
          </cell>
          <cell r="K28">
            <v>15240</v>
          </cell>
          <cell r="L28">
            <v>0</v>
          </cell>
          <cell r="M28">
            <v>0.05</v>
          </cell>
          <cell r="N28">
            <v>1143</v>
          </cell>
          <cell r="O28">
            <v>9800</v>
          </cell>
        </row>
        <row r="29">
          <cell r="B29">
            <v>383</v>
          </cell>
          <cell r="C29" t="str">
            <v xml:space="preserve">OLIVARRIA RODRIGUEZ MARTHA DELIA        </v>
          </cell>
          <cell r="D29" t="str">
            <v>JEFE DE DEPARTAMENTO</v>
          </cell>
          <cell r="E29" t="str">
            <v>AUXILIAR ADMINISTRATIVO</v>
          </cell>
          <cell r="F29" t="str">
            <v>DIRECCION ADMINISTRATIVA</v>
          </cell>
          <cell r="G29">
            <v>9</v>
          </cell>
          <cell r="H29" t="str">
            <v>I</v>
          </cell>
          <cell r="I29">
            <v>40133</v>
          </cell>
          <cell r="J29">
            <v>16859.39</v>
          </cell>
          <cell r="K29">
            <v>0</v>
          </cell>
          <cell r="L29">
            <v>8922.9</v>
          </cell>
          <cell r="M29">
            <v>0.05</v>
          </cell>
          <cell r="N29">
            <v>842.96950000000004</v>
          </cell>
          <cell r="O29">
            <v>0</v>
          </cell>
        </row>
        <row r="30">
          <cell r="B30">
            <v>385</v>
          </cell>
          <cell r="C30" t="str">
            <v xml:space="preserve">VALENCIA QUINTANA KAREN DENNISS         </v>
          </cell>
          <cell r="D30" t="str">
            <v>SUB-DIRECTOR GENERAL</v>
          </cell>
          <cell r="E30" t="str">
            <v>AUXILIAR DE RELACIONES PUBLICAS</v>
          </cell>
          <cell r="F30" t="str">
            <v>DIRECCION DE PROMOCION DE INVERSION</v>
          </cell>
          <cell r="G30">
            <v>10</v>
          </cell>
          <cell r="H30" t="str">
            <v>I</v>
          </cell>
          <cell r="I30">
            <v>40179</v>
          </cell>
          <cell r="J30">
            <v>17537.25</v>
          </cell>
          <cell r="K30">
            <v>0</v>
          </cell>
          <cell r="L30">
            <v>5877.46</v>
          </cell>
          <cell r="M30">
            <v>0.05</v>
          </cell>
          <cell r="N30">
            <v>876.86250000000007</v>
          </cell>
          <cell r="O30">
            <v>0</v>
          </cell>
        </row>
        <row r="31">
          <cell r="B31">
            <v>386</v>
          </cell>
          <cell r="C31" t="str">
            <v xml:space="preserve">BROWN SILLER RICARDO                    </v>
          </cell>
          <cell r="D31" t="str">
            <v>DIRECTOR DE AREA</v>
          </cell>
          <cell r="E31" t="str">
            <v xml:space="preserve">PROMOTOR DE INVERSION                                       </v>
          </cell>
          <cell r="F31" t="str">
            <v>DIRECCION DE ATENCIÓN A INVERSIONISTAS</v>
          </cell>
          <cell r="G31">
            <v>11</v>
          </cell>
          <cell r="H31" t="str">
            <v>I</v>
          </cell>
          <cell r="I31">
            <v>40179</v>
          </cell>
          <cell r="J31">
            <v>24185.7</v>
          </cell>
          <cell r="K31">
            <v>0</v>
          </cell>
          <cell r="L31">
            <v>0</v>
          </cell>
          <cell r="M31">
            <v>0.05</v>
          </cell>
          <cell r="N31">
            <v>1209.2850000000001</v>
          </cell>
          <cell r="O31">
            <v>5950</v>
          </cell>
        </row>
        <row r="32">
          <cell r="B32">
            <v>392</v>
          </cell>
          <cell r="C32" t="str">
            <v xml:space="preserve">ENCINAS TERAN AMERICA                   </v>
          </cell>
          <cell r="D32" t="str">
            <v>DIRECTOR DE AREA</v>
          </cell>
          <cell r="E32" t="str">
            <v xml:space="preserve">COORDINADOR RH Y RECURSOS MATERIALES                                 </v>
          </cell>
          <cell r="F32" t="str">
            <v>DIRECCION ADMINISTRATIVA</v>
          </cell>
          <cell r="G32">
            <v>11</v>
          </cell>
          <cell r="H32" t="str">
            <v>I</v>
          </cell>
          <cell r="I32">
            <v>40360</v>
          </cell>
          <cell r="J32">
            <v>24185.7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5950</v>
          </cell>
        </row>
        <row r="33">
          <cell r="B33">
            <v>394</v>
          </cell>
          <cell r="C33" t="str">
            <v xml:space="preserve">PERALTA TARAZON FRANCISCO ALFREDO       </v>
          </cell>
          <cell r="D33" t="str">
            <v>DIRECTOR DE AREA</v>
          </cell>
          <cell r="E33" t="str">
            <v>COORDINADOR OFICINA PHOENIX</v>
          </cell>
          <cell r="F33" t="str">
            <v>DIRECCION DE PROMOCION AL COMERCIO EXTERIOR</v>
          </cell>
          <cell r="G33">
            <v>11</v>
          </cell>
          <cell r="H33" t="str">
            <v>I</v>
          </cell>
          <cell r="I33">
            <v>40452</v>
          </cell>
          <cell r="J33">
            <v>24185.7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5950</v>
          </cell>
        </row>
        <row r="34">
          <cell r="B34">
            <v>396</v>
          </cell>
          <cell r="C34" t="str">
            <v xml:space="preserve">SITTEN LIZARRAGA VANIA FATIMA           </v>
          </cell>
          <cell r="D34" t="str">
            <v>SUB-DIRECTOR GENERAL</v>
          </cell>
          <cell r="E34" t="str">
            <v xml:space="preserve">AUXILIAR UNIDAD ATENCION INVERSIONISTAS                     </v>
          </cell>
          <cell r="F34" t="str">
            <v>DIRECCION DE ATENCIÓN A INVERSIONISTAS</v>
          </cell>
          <cell r="G34">
            <v>10</v>
          </cell>
          <cell r="H34" t="str">
            <v>I</v>
          </cell>
          <cell r="I34">
            <v>40466</v>
          </cell>
          <cell r="J34">
            <v>17537.25</v>
          </cell>
          <cell r="K34">
            <v>0</v>
          </cell>
          <cell r="L34">
            <v>7277.46</v>
          </cell>
          <cell r="M34">
            <v>0</v>
          </cell>
          <cell r="N34">
            <v>0</v>
          </cell>
          <cell r="O34">
            <v>0</v>
          </cell>
        </row>
        <row r="35">
          <cell r="B35">
            <v>399</v>
          </cell>
          <cell r="C35" t="str">
            <v xml:space="preserve">MARTINEZ HARO BEATRIZ                   </v>
          </cell>
          <cell r="D35" t="str">
            <v>DIRECTOR DE AREA</v>
          </cell>
          <cell r="E35" t="str">
            <v xml:space="preserve">PROMOTOR SECTORIAL                                          </v>
          </cell>
          <cell r="F35" t="str">
            <v>DIRECCION DE PROMOCION DE INVERSION</v>
          </cell>
          <cell r="G35">
            <v>11</v>
          </cell>
          <cell r="H35" t="str">
            <v>I</v>
          </cell>
          <cell r="I35">
            <v>40634</v>
          </cell>
          <cell r="J35">
            <v>24185.7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5950</v>
          </cell>
        </row>
        <row r="36">
          <cell r="B36">
            <v>401</v>
          </cell>
          <cell r="C36" t="str">
            <v xml:space="preserve">RAMIREZ CERECER GREGORIO                </v>
          </cell>
          <cell r="D36" t="str">
            <v>DIRECTOR DE AREA</v>
          </cell>
          <cell r="E36" t="str">
            <v xml:space="preserve">COORDINADOR JURIDICO                                        </v>
          </cell>
          <cell r="F36" t="str">
            <v>DIRECCION DE ATENCIÓN A INVERSIONISTAS</v>
          </cell>
          <cell r="G36">
            <v>11</v>
          </cell>
          <cell r="H36" t="str">
            <v>I</v>
          </cell>
          <cell r="I36">
            <v>40940</v>
          </cell>
          <cell r="J36">
            <v>24185.7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5950</v>
          </cell>
        </row>
        <row r="37">
          <cell r="B37">
            <v>403</v>
          </cell>
          <cell r="C37" t="str">
            <v xml:space="preserve">GUZMAN MENDOZA MARCO ANTONIO            </v>
          </cell>
          <cell r="D37" t="str">
            <v>DIRECTOR DE AREA</v>
          </cell>
          <cell r="E37" t="str">
            <v xml:space="preserve">CORDINADOR REGION NORTE                                     </v>
          </cell>
          <cell r="F37" t="str">
            <v>DIRECCION DE PROMOCION AL COMERCIO EXTERIOR</v>
          </cell>
          <cell r="G37">
            <v>11</v>
          </cell>
          <cell r="H37" t="str">
            <v>I</v>
          </cell>
          <cell r="I37">
            <v>41000</v>
          </cell>
          <cell r="J37">
            <v>24185.7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5950</v>
          </cell>
        </row>
        <row r="38">
          <cell r="B38">
            <v>404</v>
          </cell>
          <cell r="C38" t="str">
            <v xml:space="preserve">MORENO DURAZO JESUS                     </v>
          </cell>
          <cell r="D38" t="str">
            <v>DIRECTOR GENERAL</v>
          </cell>
          <cell r="E38" t="str">
            <v>DIRECTOR DE PROMOCION INVERSION</v>
          </cell>
          <cell r="F38" t="str">
            <v>DIRECCION DE PROMOCION DE INVERSION</v>
          </cell>
          <cell r="G38">
            <v>12</v>
          </cell>
          <cell r="H38" t="str">
            <v>A</v>
          </cell>
          <cell r="I38">
            <v>41122</v>
          </cell>
          <cell r="J38">
            <v>23760</v>
          </cell>
          <cell r="K38">
            <v>15840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>
            <v>407</v>
          </cell>
          <cell r="C39" t="str">
            <v xml:space="preserve">ALVAREZ VILLA RUTH MARGARITA            </v>
          </cell>
          <cell r="D39" t="str">
            <v>SUB-DIRECTOR GENERAL</v>
          </cell>
          <cell r="E39" t="str">
            <v xml:space="preserve">PROMOTOR REGION NORTE                                       </v>
          </cell>
          <cell r="F39" t="str">
            <v>DIRECCION DE PROMOCION DE INVERSION</v>
          </cell>
          <cell r="G39">
            <v>10</v>
          </cell>
          <cell r="H39" t="str">
            <v>I</v>
          </cell>
          <cell r="I39">
            <v>41395</v>
          </cell>
          <cell r="J39">
            <v>17537.25</v>
          </cell>
          <cell r="K39">
            <v>0</v>
          </cell>
          <cell r="L39">
            <v>4596.2</v>
          </cell>
          <cell r="M39">
            <v>0</v>
          </cell>
          <cell r="N39">
            <v>0</v>
          </cell>
          <cell r="O39">
            <v>0</v>
          </cell>
        </row>
        <row r="40">
          <cell r="B40">
            <v>413</v>
          </cell>
          <cell r="C40" t="str">
            <v xml:space="preserve">CAMPILLO ROMO GUILLERMO ALEJANDRO       </v>
          </cell>
          <cell r="D40" t="str">
            <v>JEFE DE DEPARTAMENTO</v>
          </cell>
          <cell r="E40" t="str">
            <v xml:space="preserve">PROMOTOR REGIO NOROESTE                                </v>
          </cell>
          <cell r="F40" t="str">
            <v>DIRECCION DE PROMOCION DE INVERSION</v>
          </cell>
          <cell r="G40">
            <v>9</v>
          </cell>
          <cell r="H40" t="str">
            <v>I</v>
          </cell>
          <cell r="I40">
            <v>41533</v>
          </cell>
          <cell r="J40">
            <v>16859.39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10000</v>
          </cell>
        </row>
        <row r="41">
          <cell r="B41">
            <v>416</v>
          </cell>
          <cell r="C41" t="str">
            <v xml:space="preserve">CENTENO CASTILLO IRMA LIZBETH           </v>
          </cell>
          <cell r="D41" t="str">
            <v>SUB-DIRECTOR GENERAL</v>
          </cell>
          <cell r="E41" t="str">
            <v xml:space="preserve">PROMOTORA REGION SUR "A"                                    </v>
          </cell>
          <cell r="F41" t="str">
            <v>DIRECCION DE PROMOCION AL COMERCIO EXTERIOR</v>
          </cell>
          <cell r="G41">
            <v>10</v>
          </cell>
          <cell r="H41" t="str">
            <v>I</v>
          </cell>
          <cell r="I41">
            <v>41791</v>
          </cell>
          <cell r="J41">
            <v>17537.25</v>
          </cell>
          <cell r="K41">
            <v>0</v>
          </cell>
          <cell r="L41">
            <v>1837.5</v>
          </cell>
          <cell r="M41">
            <v>0</v>
          </cell>
          <cell r="N41">
            <v>0</v>
          </cell>
          <cell r="O41">
            <v>0</v>
          </cell>
        </row>
        <row r="42">
          <cell r="B42">
            <v>418</v>
          </cell>
          <cell r="C42" t="str">
            <v xml:space="preserve">VAZQUEZ ALANIS ANA GIOCONDA             </v>
          </cell>
          <cell r="D42" t="str">
            <v>JEFE DE DEPARTAMENTO</v>
          </cell>
          <cell r="E42" t="str">
            <v xml:space="preserve">PROMOTOR  REGION CENTRO                                    </v>
          </cell>
          <cell r="F42" t="str">
            <v>DIRECCION DE PROMOCION DE INVERSION</v>
          </cell>
          <cell r="G42">
            <v>9</v>
          </cell>
          <cell r="H42" t="str">
            <v>I</v>
          </cell>
          <cell r="I42">
            <v>41806</v>
          </cell>
          <cell r="J42">
            <v>16859.39</v>
          </cell>
          <cell r="K42">
            <v>0</v>
          </cell>
          <cell r="L42">
            <v>2859.08</v>
          </cell>
          <cell r="M42">
            <v>0</v>
          </cell>
          <cell r="N42">
            <v>0</v>
          </cell>
          <cell r="O42">
            <v>0</v>
          </cell>
        </row>
        <row r="43">
          <cell r="B43">
            <v>419</v>
          </cell>
          <cell r="C43" t="str">
            <v xml:space="preserve">ZATARAIN LOAIZA ALMA LORENA             </v>
          </cell>
          <cell r="D43" t="str">
            <v>COORDINADOR DE AREA</v>
          </cell>
          <cell r="E43" t="str">
            <v xml:space="preserve">PROMOTORA REGION NOROESTE                                   </v>
          </cell>
          <cell r="F43" t="str">
            <v>DIRECCION DE PROMOCION DE INVERSION</v>
          </cell>
          <cell r="G43">
            <v>8</v>
          </cell>
          <cell r="H43" t="str">
            <v>I</v>
          </cell>
          <cell r="I43">
            <v>41806</v>
          </cell>
          <cell r="J43">
            <v>15767.11</v>
          </cell>
          <cell r="K43">
            <v>0</v>
          </cell>
          <cell r="L43">
            <v>6891.48</v>
          </cell>
          <cell r="M43">
            <v>0</v>
          </cell>
          <cell r="N43">
            <v>0</v>
          </cell>
          <cell r="O43">
            <v>0</v>
          </cell>
        </row>
        <row r="44">
          <cell r="B44" t="str">
            <v>N/A</v>
          </cell>
          <cell r="C44" t="str">
            <v>VACANTE</v>
          </cell>
          <cell r="D44" t="str">
            <v>DIRECTOR DE AREA</v>
          </cell>
          <cell r="E44" t="str">
            <v xml:space="preserve">PROMOTOR REGION NORTE                                       </v>
          </cell>
          <cell r="F44" t="str">
            <v>DIRECCION DE PROMOCION DE INVERSION</v>
          </cell>
          <cell r="G44">
            <v>11</v>
          </cell>
          <cell r="H44" t="str">
            <v>I</v>
          </cell>
          <cell r="I44" t="e">
            <v>#N/A</v>
          </cell>
          <cell r="J44">
            <v>24185.7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5950</v>
          </cell>
        </row>
        <row r="45">
          <cell r="B45" t="str">
            <v>N/A</v>
          </cell>
          <cell r="C45" t="str">
            <v>VACANTE</v>
          </cell>
          <cell r="D45" t="str">
            <v>DIRECTOR DE AREA</v>
          </cell>
          <cell r="E45" t="str">
            <v>COORDINADOR REGION SUR "A"</v>
          </cell>
          <cell r="F45" t="str">
            <v>DIRECCION DE PROMOCION DE INVERSION</v>
          </cell>
          <cell r="G45">
            <v>11</v>
          </cell>
          <cell r="H45" t="str">
            <v>I</v>
          </cell>
          <cell r="I45" t="e">
            <v>#N/A</v>
          </cell>
          <cell r="J45">
            <v>24185.7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5950</v>
          </cell>
        </row>
        <row r="46">
          <cell r="B46" t="str">
            <v>N/A</v>
          </cell>
          <cell r="C46" t="str">
            <v>VACANTE</v>
          </cell>
          <cell r="D46" t="str">
            <v>DIRECTOR DE AREA</v>
          </cell>
          <cell r="E46" t="str">
            <v>PROMOTOR DE INVERSION</v>
          </cell>
          <cell r="F46" t="str">
            <v>DIRECCION DE PROMOCION DE INVERSION</v>
          </cell>
          <cell r="G46">
            <v>11</v>
          </cell>
          <cell r="H46" t="str">
            <v>I</v>
          </cell>
          <cell r="I46" t="e">
            <v>#N/A</v>
          </cell>
          <cell r="J46">
            <v>24185.7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5950</v>
          </cell>
        </row>
        <row r="47">
          <cell r="B47" t="str">
            <v>N/A</v>
          </cell>
          <cell r="C47" t="str">
            <v>VACANTE</v>
          </cell>
          <cell r="D47" t="str">
            <v>SUB-DIRECTOR GENERAL</v>
          </cell>
          <cell r="E47" t="str">
            <v xml:space="preserve">ANALISTA DE CONTROL                                         </v>
          </cell>
          <cell r="F47" t="str">
            <v>UNIDAD DE CONTROL Y EVALUACION</v>
          </cell>
          <cell r="G47">
            <v>10</v>
          </cell>
          <cell r="H47" t="str">
            <v>I</v>
          </cell>
          <cell r="I47" t="e">
            <v>#N/A</v>
          </cell>
          <cell r="J47">
            <v>17537.25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</sheetData>
      <sheetData sheetId="4" refreshError="1">
        <row r="5">
          <cell r="A5" t="str">
            <v>NUMERO</v>
          </cell>
          <cell r="B5" t="str">
            <v xml:space="preserve">                 NOMBRE                </v>
          </cell>
          <cell r="C5" t="str">
            <v xml:space="preserve">   NIVEL</v>
          </cell>
          <cell r="D5" t="str">
            <v xml:space="preserve"> BASE MENSUAL</v>
          </cell>
          <cell r="E5" t="str">
            <v>ENF PREEX</v>
          </cell>
          <cell r="F5" t="str">
            <v xml:space="preserve">SUELDOS   </v>
          </cell>
          <cell r="G5" t="str">
            <v>AYU-ENE-EL</v>
          </cell>
          <cell r="H5" t="str">
            <v>APOYO HABI</v>
          </cell>
          <cell r="I5" t="str">
            <v>RIES-LABOR</v>
          </cell>
          <cell r="J5" t="str">
            <v>OTR-ING-GR</v>
          </cell>
          <cell r="K5" t="str">
            <v>SEG-SOCIAL</v>
          </cell>
          <cell r="L5" t="str">
            <v xml:space="preserve">SUELDOS   </v>
          </cell>
          <cell r="M5" t="str">
            <v>AYU-ENE-EL</v>
          </cell>
          <cell r="N5" t="str">
            <v>APOYO HABI</v>
          </cell>
          <cell r="O5" t="str">
            <v>RIES-LABOR</v>
          </cell>
          <cell r="P5" t="str">
            <v>SEG-SOCIAL</v>
          </cell>
        </row>
        <row r="6">
          <cell r="A6">
            <v>9</v>
          </cell>
          <cell r="B6" t="str">
            <v xml:space="preserve">ELIAS PACHECO LORENA                    </v>
          </cell>
          <cell r="C6">
            <v>12</v>
          </cell>
          <cell r="D6">
            <v>22860</v>
          </cell>
          <cell r="E6" t="str">
            <v xml:space="preserve">           </v>
          </cell>
          <cell r="F6">
            <v>4000.5</v>
          </cell>
          <cell r="G6">
            <v>368.46</v>
          </cell>
          <cell r="H6">
            <v>552.69000000000005</v>
          </cell>
          <cell r="I6">
            <v>5927.43</v>
          </cell>
          <cell r="J6">
            <v>8072.75</v>
          </cell>
          <cell r="K6">
            <v>2300.27</v>
          </cell>
          <cell r="L6">
            <v>8001</v>
          </cell>
          <cell r="M6">
            <v>736.92</v>
          </cell>
          <cell r="N6">
            <v>1105.3800000000001</v>
          </cell>
          <cell r="O6">
            <v>8416.16</v>
          </cell>
          <cell r="P6">
            <v>4600.54</v>
          </cell>
        </row>
        <row r="7">
          <cell r="A7">
            <v>10</v>
          </cell>
          <cell r="B7" t="str">
            <v xml:space="preserve">ENCINAS PARRA CECILIA                   </v>
          </cell>
          <cell r="C7">
            <v>10</v>
          </cell>
          <cell r="D7">
            <v>17537.25</v>
          </cell>
          <cell r="E7" t="str">
            <v xml:space="preserve">           </v>
          </cell>
          <cell r="F7">
            <v>3069.01</v>
          </cell>
          <cell r="G7">
            <v>776</v>
          </cell>
          <cell r="H7">
            <v>1164</v>
          </cell>
          <cell r="I7">
            <v>2762.11</v>
          </cell>
          <cell r="J7">
            <v>0</v>
          </cell>
          <cell r="K7">
            <v>1611.21</v>
          </cell>
          <cell r="L7">
            <v>6138.02</v>
          </cell>
          <cell r="M7">
            <v>1552</v>
          </cell>
          <cell r="N7">
            <v>2328</v>
          </cell>
          <cell r="O7">
            <v>4296.8100000000004</v>
          </cell>
          <cell r="P7">
            <v>3222.42</v>
          </cell>
        </row>
        <row r="8">
          <cell r="A8">
            <v>12</v>
          </cell>
          <cell r="B8" t="str">
            <v xml:space="preserve">GOMEZ RAMIREZ MARTIN XICOTENCANTL       </v>
          </cell>
          <cell r="C8">
            <v>9</v>
          </cell>
          <cell r="D8">
            <v>16859.39</v>
          </cell>
          <cell r="E8" t="str">
            <v xml:space="preserve">           </v>
          </cell>
          <cell r="F8">
            <v>2950.39</v>
          </cell>
          <cell r="G8">
            <v>619.59</v>
          </cell>
          <cell r="H8">
            <v>929.38</v>
          </cell>
          <cell r="I8">
            <v>2655.35</v>
          </cell>
          <cell r="J8">
            <v>0</v>
          </cell>
          <cell r="K8">
            <v>1548.93</v>
          </cell>
          <cell r="L8">
            <v>5900.78</v>
          </cell>
          <cell r="M8">
            <v>1239.18</v>
          </cell>
          <cell r="N8">
            <v>1858.76</v>
          </cell>
          <cell r="O8">
            <v>4762.8099999999995</v>
          </cell>
          <cell r="P8">
            <v>3097.86</v>
          </cell>
        </row>
        <row r="9">
          <cell r="A9">
            <v>13</v>
          </cell>
          <cell r="B9" t="str">
            <v xml:space="preserve">GONZALEZ VARGAS ANGELA BEATRIZ          </v>
          </cell>
          <cell r="C9">
            <v>12</v>
          </cell>
          <cell r="D9">
            <v>23760</v>
          </cell>
          <cell r="E9" t="str">
            <v xml:space="preserve">           </v>
          </cell>
          <cell r="F9">
            <v>4158</v>
          </cell>
          <cell r="G9">
            <v>368.46</v>
          </cell>
          <cell r="H9">
            <v>552.69000000000005</v>
          </cell>
          <cell r="I9">
            <v>5826.23</v>
          </cell>
          <cell r="J9">
            <v>8020.73</v>
          </cell>
          <cell r="K9">
            <v>2182.9499999999998</v>
          </cell>
          <cell r="L9">
            <v>8316</v>
          </cell>
          <cell r="M9">
            <v>736.92</v>
          </cell>
          <cell r="N9">
            <v>1105.3800000000001</v>
          </cell>
          <cell r="O9">
            <v>9235.7999999999993</v>
          </cell>
          <cell r="P9">
            <v>4365.8999999999996</v>
          </cell>
        </row>
        <row r="10">
          <cell r="A10">
            <v>18</v>
          </cell>
          <cell r="B10" t="str">
            <v xml:space="preserve">MORALES RODRIGUEZ ELISA IVETH           </v>
          </cell>
          <cell r="C10">
            <v>10</v>
          </cell>
          <cell r="D10">
            <v>17537.25</v>
          </cell>
          <cell r="E10" t="str">
            <v xml:space="preserve">           </v>
          </cell>
          <cell r="F10">
            <v>3069.01</v>
          </cell>
          <cell r="G10">
            <v>480.53</v>
          </cell>
          <cell r="H10">
            <v>720.79</v>
          </cell>
          <cell r="I10">
            <v>4786.4399999999996</v>
          </cell>
          <cell r="J10">
            <v>2024.33</v>
          </cell>
          <cell r="K10">
            <v>1611.21</v>
          </cell>
          <cell r="L10">
            <v>6138.02</v>
          </cell>
          <cell r="M10">
            <v>961.06</v>
          </cell>
          <cell r="N10">
            <v>1441.58</v>
          </cell>
          <cell r="O10">
            <v>5774.1699999999992</v>
          </cell>
          <cell r="P10">
            <v>3222.42</v>
          </cell>
        </row>
        <row r="11">
          <cell r="A11">
            <v>330</v>
          </cell>
          <cell r="B11" t="str">
            <v xml:space="preserve">ALVAREZ VILLA ANA ESTHER                </v>
          </cell>
          <cell r="C11">
            <v>10</v>
          </cell>
          <cell r="D11">
            <v>17537.25</v>
          </cell>
          <cell r="E11" t="str">
            <v xml:space="preserve">           </v>
          </cell>
          <cell r="F11">
            <v>3069.01</v>
          </cell>
          <cell r="G11">
            <v>613.80999999999995</v>
          </cell>
          <cell r="H11">
            <v>920.71</v>
          </cell>
          <cell r="I11">
            <v>2630.58</v>
          </cell>
          <cell r="J11">
            <v>0</v>
          </cell>
          <cell r="K11">
            <v>1534.49</v>
          </cell>
          <cell r="L11">
            <v>6138.02</v>
          </cell>
          <cell r="M11">
            <v>1227.6199999999999</v>
          </cell>
          <cell r="N11">
            <v>1841.42</v>
          </cell>
          <cell r="O11">
            <v>5261.16</v>
          </cell>
          <cell r="P11">
            <v>3068.98</v>
          </cell>
        </row>
        <row r="12">
          <cell r="A12">
            <v>355</v>
          </cell>
          <cell r="B12" t="str">
            <v xml:space="preserve">PINTO SERRANO MONICA GUADALUPE          </v>
          </cell>
          <cell r="C12">
            <v>11</v>
          </cell>
          <cell r="D12">
            <v>24185.7</v>
          </cell>
          <cell r="E12" t="str">
            <v xml:space="preserve">           </v>
          </cell>
          <cell r="F12">
            <v>4232.49</v>
          </cell>
          <cell r="G12">
            <v>846.51</v>
          </cell>
          <cell r="H12">
            <v>1269.76</v>
          </cell>
          <cell r="I12">
            <v>3627.85</v>
          </cell>
          <cell r="J12">
            <v>0</v>
          </cell>
          <cell r="K12">
            <v>2116.2199999999998</v>
          </cell>
          <cell r="L12">
            <v>8464.98</v>
          </cell>
          <cell r="M12">
            <v>1693.02</v>
          </cell>
          <cell r="N12">
            <v>2539.52</v>
          </cell>
          <cell r="O12">
            <v>7255.7</v>
          </cell>
          <cell r="P12">
            <v>4232.4399999999996</v>
          </cell>
        </row>
        <row r="13">
          <cell r="A13">
            <v>358</v>
          </cell>
          <cell r="B13" t="str">
            <v xml:space="preserve">CAMPA GONZALEZ LIZETH                   </v>
          </cell>
          <cell r="C13">
            <v>9</v>
          </cell>
          <cell r="D13">
            <v>16859.39</v>
          </cell>
          <cell r="E13" t="str">
            <v xml:space="preserve">           </v>
          </cell>
          <cell r="F13">
            <v>2950.39</v>
          </cell>
          <cell r="G13">
            <v>1202.8699999999999</v>
          </cell>
          <cell r="H13">
            <v>1804.31</v>
          </cell>
          <cell r="I13">
            <v>2528.9</v>
          </cell>
          <cell r="J13">
            <v>0</v>
          </cell>
          <cell r="K13">
            <v>1475.16</v>
          </cell>
          <cell r="L13">
            <v>5900.78</v>
          </cell>
          <cell r="M13">
            <v>2405.7399999999998</v>
          </cell>
          <cell r="N13">
            <v>3608.62</v>
          </cell>
          <cell r="O13">
            <v>1993.9300000000003</v>
          </cell>
          <cell r="P13">
            <v>2950.32</v>
          </cell>
        </row>
        <row r="14">
          <cell r="A14">
            <v>361</v>
          </cell>
          <cell r="B14" t="str">
            <v xml:space="preserve">HUERTA CONTRERAS HORACIO                </v>
          </cell>
          <cell r="C14">
            <v>11</v>
          </cell>
          <cell r="D14">
            <v>24185.7</v>
          </cell>
          <cell r="E14">
            <v>686</v>
          </cell>
          <cell r="F14">
            <v>4232.49</v>
          </cell>
          <cell r="G14">
            <v>846.51</v>
          </cell>
          <cell r="H14">
            <v>1269.76</v>
          </cell>
          <cell r="I14">
            <v>3627.85</v>
          </cell>
          <cell r="J14">
            <v>0</v>
          </cell>
          <cell r="K14">
            <v>2116.2199999999998</v>
          </cell>
          <cell r="L14">
            <v>8464.98</v>
          </cell>
          <cell r="M14">
            <v>1693.02</v>
          </cell>
          <cell r="N14">
            <v>2539.52</v>
          </cell>
          <cell r="O14">
            <v>7255.7</v>
          </cell>
          <cell r="P14">
            <v>4232.4399999999996</v>
          </cell>
        </row>
        <row r="15">
          <cell r="A15">
            <v>363</v>
          </cell>
          <cell r="B15" t="str">
            <v xml:space="preserve">ARREDONDO PERERA JESUS IVAN             </v>
          </cell>
          <cell r="C15">
            <v>12</v>
          </cell>
          <cell r="D15">
            <v>23760</v>
          </cell>
          <cell r="E15">
            <v>0</v>
          </cell>
          <cell r="F15">
            <v>4158</v>
          </cell>
          <cell r="G15">
            <v>368.46</v>
          </cell>
          <cell r="H15">
            <v>552.69000000000005</v>
          </cell>
          <cell r="I15">
            <v>5733.68</v>
          </cell>
          <cell r="J15">
            <v>7708.88</v>
          </cell>
          <cell r="K15">
            <v>2079</v>
          </cell>
          <cell r="L15">
            <v>8316</v>
          </cell>
          <cell r="M15">
            <v>736.92</v>
          </cell>
          <cell r="N15">
            <v>1105.3800000000001</v>
          </cell>
          <cell r="O15">
            <v>9443.7000000000007</v>
          </cell>
          <cell r="P15">
            <v>4158</v>
          </cell>
        </row>
        <row r="16">
          <cell r="A16">
            <v>364</v>
          </cell>
          <cell r="B16" t="str">
            <v xml:space="preserve">RUIZ SANCHEZ ENRIQUE                    </v>
          </cell>
          <cell r="C16">
            <v>13</v>
          </cell>
          <cell r="D16">
            <v>26400</v>
          </cell>
          <cell r="E16" t="str">
            <v xml:space="preserve">           </v>
          </cell>
          <cell r="F16">
            <v>4620</v>
          </cell>
          <cell r="G16">
            <v>368.46</v>
          </cell>
          <cell r="H16">
            <v>552.69000000000005</v>
          </cell>
          <cell r="I16">
            <v>7123.08</v>
          </cell>
          <cell r="J16">
            <v>13681.88</v>
          </cell>
          <cell r="K16">
            <v>2310</v>
          </cell>
          <cell r="L16">
            <v>9240</v>
          </cell>
          <cell r="M16">
            <v>736.92</v>
          </cell>
          <cell r="N16">
            <v>1105.3800000000001</v>
          </cell>
          <cell r="O16">
            <v>10697.7</v>
          </cell>
          <cell r="P16">
            <v>4620</v>
          </cell>
        </row>
        <row r="17">
          <cell r="A17">
            <v>367</v>
          </cell>
          <cell r="B17" t="str">
            <v xml:space="preserve">MEDINA MORENO CANDELARIO                </v>
          </cell>
          <cell r="C17">
            <v>11</v>
          </cell>
          <cell r="D17">
            <v>24185.7</v>
          </cell>
          <cell r="E17" t="str">
            <v xml:space="preserve">           </v>
          </cell>
          <cell r="F17">
            <v>4232.49</v>
          </cell>
          <cell r="G17">
            <v>846.51</v>
          </cell>
          <cell r="H17">
            <v>1269.76</v>
          </cell>
          <cell r="I17">
            <v>3627.85</v>
          </cell>
          <cell r="J17">
            <v>0</v>
          </cell>
          <cell r="K17">
            <v>2116.2199999999998</v>
          </cell>
          <cell r="L17">
            <v>8464.98</v>
          </cell>
          <cell r="M17">
            <v>1693.02</v>
          </cell>
          <cell r="N17">
            <v>2539.52</v>
          </cell>
          <cell r="O17">
            <v>7255.7</v>
          </cell>
          <cell r="P17">
            <v>4232.4399999999996</v>
          </cell>
        </row>
        <row r="18">
          <cell r="A18">
            <v>368</v>
          </cell>
          <cell r="B18" t="str">
            <v xml:space="preserve">HERNANDEZ GAMEZ ABELARDO                </v>
          </cell>
          <cell r="C18">
            <v>11</v>
          </cell>
          <cell r="D18">
            <v>24185.7</v>
          </cell>
          <cell r="E18" t="str">
            <v xml:space="preserve">           </v>
          </cell>
          <cell r="F18">
            <v>4232.49</v>
          </cell>
          <cell r="G18">
            <v>714.37</v>
          </cell>
          <cell r="H18">
            <v>1071.55</v>
          </cell>
          <cell r="I18">
            <v>4027.32</v>
          </cell>
          <cell r="J18">
            <v>218.08</v>
          </cell>
          <cell r="K18">
            <v>2222.0300000000002</v>
          </cell>
          <cell r="L18">
            <v>8464.98</v>
          </cell>
          <cell r="M18">
            <v>1428.74</v>
          </cell>
          <cell r="N18">
            <v>2143.1</v>
          </cell>
          <cell r="O18">
            <v>7704.8200000000006</v>
          </cell>
          <cell r="P18">
            <v>4444.0600000000004</v>
          </cell>
        </row>
        <row r="19">
          <cell r="A19">
            <v>369</v>
          </cell>
          <cell r="B19" t="str">
            <v xml:space="preserve">ARREOLA MUELA GENOVEVA                  </v>
          </cell>
          <cell r="C19">
            <v>7</v>
          </cell>
          <cell r="D19">
            <v>13620.21</v>
          </cell>
          <cell r="E19" t="str">
            <v xml:space="preserve">           </v>
          </cell>
          <cell r="F19">
            <v>2383.5300000000002</v>
          </cell>
          <cell r="G19">
            <v>1310.6400000000001</v>
          </cell>
          <cell r="H19">
            <v>1965.96</v>
          </cell>
          <cell r="I19">
            <v>2762.92</v>
          </cell>
          <cell r="J19">
            <v>311.29000000000002</v>
          </cell>
          <cell r="K19">
            <v>1430.11</v>
          </cell>
          <cell r="L19">
            <v>4767.0600000000004</v>
          </cell>
          <cell r="M19">
            <v>2621.2800000000002</v>
          </cell>
          <cell r="N19">
            <v>3931.92</v>
          </cell>
          <cell r="O19">
            <v>-560.26999999999953</v>
          </cell>
          <cell r="P19">
            <v>2860.22</v>
          </cell>
        </row>
        <row r="20">
          <cell r="A20">
            <v>370</v>
          </cell>
          <cell r="B20" t="str">
            <v xml:space="preserve">CALIZ MOLINA ANTONIO RAMON              </v>
          </cell>
          <cell r="C20">
            <v>11</v>
          </cell>
          <cell r="D20">
            <v>24185.7</v>
          </cell>
          <cell r="E20">
            <v>508.5</v>
          </cell>
          <cell r="F20">
            <v>4232.49</v>
          </cell>
          <cell r="G20">
            <v>846.51</v>
          </cell>
          <cell r="H20">
            <v>1269.76</v>
          </cell>
          <cell r="I20">
            <v>3627.85</v>
          </cell>
          <cell r="J20">
            <v>0</v>
          </cell>
          <cell r="K20">
            <v>2116.2199999999998</v>
          </cell>
          <cell r="L20">
            <v>8464.98</v>
          </cell>
          <cell r="M20">
            <v>1693.02</v>
          </cell>
          <cell r="N20">
            <v>2539.52</v>
          </cell>
          <cell r="O20">
            <v>7255.7</v>
          </cell>
          <cell r="P20">
            <v>4232.4399999999996</v>
          </cell>
        </row>
        <row r="21">
          <cell r="A21">
            <v>371</v>
          </cell>
          <cell r="B21" t="str">
            <v xml:space="preserve">VALENCIA ROSAS CZARINA                  </v>
          </cell>
          <cell r="C21">
            <v>11</v>
          </cell>
          <cell r="D21">
            <v>24185.7</v>
          </cell>
          <cell r="E21">
            <v>686</v>
          </cell>
          <cell r="F21">
            <v>4232.49</v>
          </cell>
          <cell r="G21">
            <v>846.51</v>
          </cell>
          <cell r="H21">
            <v>1269.76</v>
          </cell>
          <cell r="I21">
            <v>3627.85</v>
          </cell>
          <cell r="J21">
            <v>0</v>
          </cell>
          <cell r="K21">
            <v>2116.2199999999998</v>
          </cell>
          <cell r="L21">
            <v>8464.98</v>
          </cell>
          <cell r="M21">
            <v>1693.02</v>
          </cell>
          <cell r="N21">
            <v>2539.52</v>
          </cell>
          <cell r="O21">
            <v>7255.7</v>
          </cell>
          <cell r="P21">
            <v>4232.4399999999996</v>
          </cell>
        </row>
        <row r="22">
          <cell r="A22">
            <v>372</v>
          </cell>
          <cell r="B22" t="str">
            <v xml:space="preserve">FELIX ACOSTA CARLOS ENRIQUE             </v>
          </cell>
          <cell r="C22">
            <v>10</v>
          </cell>
          <cell r="D22">
            <v>17537.25</v>
          </cell>
          <cell r="E22">
            <v>0</v>
          </cell>
          <cell r="F22">
            <v>3069.01</v>
          </cell>
          <cell r="G22">
            <v>368.46</v>
          </cell>
          <cell r="H22">
            <v>552.69000000000005</v>
          </cell>
          <cell r="I22">
            <v>5088.53</v>
          </cell>
          <cell r="J22">
            <v>2844.15</v>
          </cell>
          <cell r="K22">
            <v>1534.49</v>
          </cell>
          <cell r="L22">
            <v>6138.02</v>
          </cell>
          <cell r="M22">
            <v>736.92</v>
          </cell>
          <cell r="N22">
            <v>1105.3800000000001</v>
          </cell>
          <cell r="O22">
            <v>6487.9499999999989</v>
          </cell>
          <cell r="P22">
            <v>3068.98</v>
          </cell>
        </row>
        <row r="23">
          <cell r="A23">
            <v>373</v>
          </cell>
          <cell r="B23" t="str">
            <v xml:space="preserve">VERA BARRIOS MARIA CAROLINA             </v>
          </cell>
          <cell r="C23">
            <v>12</v>
          </cell>
          <cell r="D23">
            <v>22860</v>
          </cell>
          <cell r="E23" t="str">
            <v xml:space="preserve">           </v>
          </cell>
          <cell r="F23">
            <v>4000.5</v>
          </cell>
          <cell r="G23">
            <v>368.46</v>
          </cell>
          <cell r="H23">
            <v>552.69000000000005</v>
          </cell>
          <cell r="I23">
            <v>5660.3</v>
          </cell>
          <cell r="J23">
            <v>7172.63</v>
          </cell>
          <cell r="K23">
            <v>2000.25</v>
          </cell>
          <cell r="L23">
            <v>8001</v>
          </cell>
          <cell r="M23">
            <v>736.92</v>
          </cell>
          <cell r="N23">
            <v>1105.3800000000001</v>
          </cell>
          <cell r="O23">
            <v>9016.2000000000007</v>
          </cell>
          <cell r="P23">
            <v>4000.5</v>
          </cell>
        </row>
        <row r="24">
          <cell r="A24">
            <v>374</v>
          </cell>
          <cell r="B24" t="str">
            <v xml:space="preserve">MEDINA MERINO MARISELA                  </v>
          </cell>
          <cell r="C24">
            <v>10</v>
          </cell>
          <cell r="D24">
            <v>17537.25</v>
          </cell>
          <cell r="E24" t="str">
            <v xml:space="preserve">           </v>
          </cell>
          <cell r="F24">
            <v>3069.01</v>
          </cell>
          <cell r="G24">
            <v>913.98</v>
          </cell>
          <cell r="H24">
            <v>1370.97</v>
          </cell>
          <cell r="I24">
            <v>3724.73</v>
          </cell>
          <cell r="J24">
            <v>1094.1500000000001</v>
          </cell>
          <cell r="K24">
            <v>1534.49</v>
          </cell>
          <cell r="L24">
            <v>6138.02</v>
          </cell>
          <cell r="M24">
            <v>1827.96</v>
          </cell>
          <cell r="N24">
            <v>2741.94</v>
          </cell>
          <cell r="O24">
            <v>3760.35</v>
          </cell>
          <cell r="P24">
            <v>3068.98</v>
          </cell>
        </row>
        <row r="25">
          <cell r="A25">
            <v>375</v>
          </cell>
          <cell r="B25" t="str">
            <v xml:space="preserve">ALMADA SALAS ARMANDO                    </v>
          </cell>
          <cell r="C25">
            <v>4</v>
          </cell>
          <cell r="D25">
            <v>8800.64</v>
          </cell>
          <cell r="E25" t="str">
            <v xml:space="preserve">           </v>
          </cell>
          <cell r="F25">
            <v>1540.11</v>
          </cell>
          <cell r="G25">
            <v>380.17</v>
          </cell>
          <cell r="H25">
            <v>570.25</v>
          </cell>
          <cell r="I25">
            <v>1320.09</v>
          </cell>
          <cell r="J25">
            <v>0</v>
          </cell>
          <cell r="K25">
            <v>770.04</v>
          </cell>
          <cell r="L25">
            <v>3080.22</v>
          </cell>
          <cell r="M25">
            <v>760.34</v>
          </cell>
          <cell r="N25">
            <v>1140.5</v>
          </cell>
          <cell r="O25">
            <v>2279.5</v>
          </cell>
          <cell r="P25">
            <v>1540.08</v>
          </cell>
        </row>
        <row r="26">
          <cell r="A26">
            <v>377</v>
          </cell>
          <cell r="B26" t="str">
            <v xml:space="preserve">VILLAESCUSA NAVA FRANCISCO ANTONIO      </v>
          </cell>
          <cell r="C26">
            <v>12</v>
          </cell>
          <cell r="D26">
            <v>23760</v>
          </cell>
          <cell r="E26" t="str">
            <v xml:space="preserve">           </v>
          </cell>
          <cell r="F26">
            <v>4158</v>
          </cell>
          <cell r="G26">
            <v>368.46</v>
          </cell>
          <cell r="H26">
            <v>552.69000000000005</v>
          </cell>
          <cell r="I26">
            <v>5733.68</v>
          </cell>
          <cell r="J26">
            <v>7708.88</v>
          </cell>
          <cell r="K26">
            <v>2079</v>
          </cell>
          <cell r="L26">
            <v>8316</v>
          </cell>
          <cell r="M26">
            <v>736.92</v>
          </cell>
          <cell r="N26">
            <v>1105.3800000000001</v>
          </cell>
          <cell r="O26">
            <v>9443.7000000000007</v>
          </cell>
          <cell r="P26">
            <v>4158</v>
          </cell>
        </row>
        <row r="27">
          <cell r="A27">
            <v>380</v>
          </cell>
          <cell r="B27" t="str">
            <v xml:space="preserve">QUINTANAR MUNGUIA ADRIANA LIZETH        </v>
          </cell>
          <cell r="C27">
            <v>11</v>
          </cell>
          <cell r="D27">
            <v>24185.7</v>
          </cell>
          <cell r="E27" t="str">
            <v xml:space="preserve">           </v>
          </cell>
          <cell r="F27">
            <v>4232.49</v>
          </cell>
          <cell r="G27">
            <v>846.51</v>
          </cell>
          <cell r="H27">
            <v>1269.76</v>
          </cell>
          <cell r="I27">
            <v>3627.85</v>
          </cell>
          <cell r="J27">
            <v>0</v>
          </cell>
          <cell r="K27">
            <v>2116.2199999999998</v>
          </cell>
          <cell r="L27">
            <v>8464.98</v>
          </cell>
          <cell r="M27">
            <v>1693.02</v>
          </cell>
          <cell r="N27">
            <v>2539.52</v>
          </cell>
          <cell r="O27">
            <v>7255.7</v>
          </cell>
          <cell r="P27">
            <v>4232.4399999999996</v>
          </cell>
        </row>
        <row r="28">
          <cell r="A28">
            <v>382</v>
          </cell>
          <cell r="B28" t="str">
            <v xml:space="preserve">FU SALCIDO CARLOS MANUEL                </v>
          </cell>
          <cell r="C28">
            <v>12</v>
          </cell>
          <cell r="D28">
            <v>22860</v>
          </cell>
          <cell r="E28" t="str">
            <v xml:space="preserve">           </v>
          </cell>
          <cell r="F28">
            <v>4000.5</v>
          </cell>
          <cell r="G28">
            <v>368.46</v>
          </cell>
          <cell r="H28">
            <v>552.69000000000005</v>
          </cell>
          <cell r="I28">
            <v>5660.3</v>
          </cell>
          <cell r="J28">
            <v>7172.63</v>
          </cell>
          <cell r="K28">
            <v>2000.25</v>
          </cell>
          <cell r="L28">
            <v>8001</v>
          </cell>
          <cell r="M28">
            <v>736.92</v>
          </cell>
          <cell r="N28">
            <v>1105.3800000000001</v>
          </cell>
          <cell r="O28">
            <v>9016.2000000000007</v>
          </cell>
          <cell r="P28">
            <v>4000.5</v>
          </cell>
        </row>
        <row r="29">
          <cell r="A29">
            <v>383</v>
          </cell>
          <cell r="B29" t="str">
            <v xml:space="preserve">OLIVARRIA RODRIGUEZ MARTHA DELIA        </v>
          </cell>
          <cell r="C29">
            <v>9</v>
          </cell>
          <cell r="D29">
            <v>16859.39</v>
          </cell>
          <cell r="E29" t="str">
            <v xml:space="preserve">           </v>
          </cell>
          <cell r="F29">
            <v>2950.39</v>
          </cell>
          <cell r="G29">
            <v>423.51</v>
          </cell>
          <cell r="H29">
            <v>635.26</v>
          </cell>
          <cell r="I29">
            <v>4967.8500000000004</v>
          </cell>
          <cell r="J29">
            <v>2438.9499999999998</v>
          </cell>
          <cell r="K29">
            <v>1475.16</v>
          </cell>
          <cell r="L29">
            <v>5900.78</v>
          </cell>
          <cell r="M29">
            <v>847.02</v>
          </cell>
          <cell r="N29">
            <v>1270.52</v>
          </cell>
          <cell r="O29">
            <v>5890.7500000000009</v>
          </cell>
          <cell r="P29">
            <v>2950.32</v>
          </cell>
        </row>
        <row r="30">
          <cell r="A30">
            <v>385</v>
          </cell>
          <cell r="B30" t="str">
            <v xml:space="preserve">VALENCIA QUINTANA KAREN DENNISS         </v>
          </cell>
          <cell r="C30">
            <v>10</v>
          </cell>
          <cell r="D30">
            <v>17537.25</v>
          </cell>
          <cell r="E30" t="str">
            <v xml:space="preserve">           </v>
          </cell>
          <cell r="F30">
            <v>3069.01</v>
          </cell>
          <cell r="G30">
            <v>913.98</v>
          </cell>
          <cell r="H30">
            <v>1370.97</v>
          </cell>
          <cell r="I30">
            <v>3724.73</v>
          </cell>
          <cell r="J30">
            <v>1094.1500000000001</v>
          </cell>
          <cell r="K30">
            <v>1534.49</v>
          </cell>
          <cell r="L30">
            <v>6138.02</v>
          </cell>
          <cell r="M30">
            <v>1827.96</v>
          </cell>
          <cell r="N30">
            <v>2741.94</v>
          </cell>
          <cell r="O30">
            <v>3760.35</v>
          </cell>
          <cell r="P30">
            <v>3068.98</v>
          </cell>
        </row>
        <row r="31">
          <cell r="A31">
            <v>386</v>
          </cell>
          <cell r="B31" t="str">
            <v xml:space="preserve">BROWN SILLER RICARDO                    </v>
          </cell>
          <cell r="C31">
            <v>11</v>
          </cell>
          <cell r="D31">
            <v>24185.7</v>
          </cell>
          <cell r="E31" t="str">
            <v xml:space="preserve">           </v>
          </cell>
          <cell r="F31">
            <v>4232.49</v>
          </cell>
          <cell r="G31">
            <v>846.51</v>
          </cell>
          <cell r="H31">
            <v>1269.76</v>
          </cell>
          <cell r="I31">
            <v>3627.85</v>
          </cell>
          <cell r="J31">
            <v>0</v>
          </cell>
          <cell r="K31">
            <v>2116.2199999999998</v>
          </cell>
          <cell r="L31">
            <v>8464.98</v>
          </cell>
          <cell r="M31">
            <v>1693.02</v>
          </cell>
          <cell r="N31">
            <v>2539.52</v>
          </cell>
          <cell r="O31">
            <v>7255.7</v>
          </cell>
          <cell r="P31">
            <v>4232.4399999999996</v>
          </cell>
        </row>
        <row r="32">
          <cell r="A32">
            <v>392</v>
          </cell>
          <cell r="B32" t="str">
            <v xml:space="preserve">ENCINAS TERAN AMERICA                   </v>
          </cell>
          <cell r="C32">
            <v>11</v>
          </cell>
          <cell r="D32">
            <v>24185.7</v>
          </cell>
          <cell r="E32" t="str">
            <v xml:space="preserve">           </v>
          </cell>
          <cell r="F32">
            <v>4232.49</v>
          </cell>
          <cell r="G32">
            <v>846.51</v>
          </cell>
          <cell r="H32">
            <v>1269.76</v>
          </cell>
          <cell r="I32">
            <v>3627.85</v>
          </cell>
          <cell r="J32">
            <v>0</v>
          </cell>
          <cell r="K32">
            <v>2116.2199999999998</v>
          </cell>
          <cell r="L32">
            <v>8464.98</v>
          </cell>
          <cell r="M32">
            <v>1693.02</v>
          </cell>
          <cell r="N32">
            <v>2539.52</v>
          </cell>
          <cell r="O32">
            <v>7255.7</v>
          </cell>
          <cell r="P32">
            <v>4232.4399999999996</v>
          </cell>
        </row>
        <row r="33">
          <cell r="A33">
            <v>394</v>
          </cell>
          <cell r="B33" t="str">
            <v xml:space="preserve">PERALTA TARAZON FRANCISCO ALFREDO       </v>
          </cell>
          <cell r="C33">
            <v>11</v>
          </cell>
          <cell r="D33">
            <v>24185.7</v>
          </cell>
          <cell r="E33">
            <v>686</v>
          </cell>
          <cell r="F33">
            <v>4232.49</v>
          </cell>
          <cell r="G33">
            <v>846.51</v>
          </cell>
          <cell r="H33">
            <v>1269.76</v>
          </cell>
          <cell r="I33">
            <v>3627.85</v>
          </cell>
          <cell r="J33">
            <v>0</v>
          </cell>
          <cell r="K33">
            <v>2116.2199999999998</v>
          </cell>
          <cell r="L33">
            <v>8464.98</v>
          </cell>
          <cell r="M33">
            <v>1693.02</v>
          </cell>
          <cell r="N33">
            <v>2539.52</v>
          </cell>
          <cell r="O33">
            <v>7255.7</v>
          </cell>
          <cell r="P33">
            <v>4232.4399999999996</v>
          </cell>
        </row>
        <row r="34">
          <cell r="A34">
            <v>396</v>
          </cell>
          <cell r="B34" t="str">
            <v xml:space="preserve">SITTEN LIZARRAGA VANIA FATIMA           </v>
          </cell>
          <cell r="C34">
            <v>10</v>
          </cell>
          <cell r="D34">
            <v>17537.25</v>
          </cell>
          <cell r="E34">
            <v>0</v>
          </cell>
          <cell r="F34">
            <v>3069.01</v>
          </cell>
          <cell r="G34">
            <v>633.98</v>
          </cell>
          <cell r="H34">
            <v>950.97</v>
          </cell>
          <cell r="I34">
            <v>4424.7299999999996</v>
          </cell>
          <cell r="J34">
            <v>1794.15</v>
          </cell>
          <cell r="K34">
            <v>1534.49</v>
          </cell>
          <cell r="L34">
            <v>6138.02</v>
          </cell>
          <cell r="M34">
            <v>1267.96</v>
          </cell>
          <cell r="N34">
            <v>1901.94</v>
          </cell>
          <cell r="O34">
            <v>5160.3499999999985</v>
          </cell>
          <cell r="P34">
            <v>3068.98</v>
          </cell>
        </row>
        <row r="35">
          <cell r="A35">
            <v>399</v>
          </cell>
          <cell r="B35" t="str">
            <v xml:space="preserve">MARTINEZ HARO BEATRIZ                   </v>
          </cell>
          <cell r="C35">
            <v>11</v>
          </cell>
          <cell r="D35">
            <v>24185.7</v>
          </cell>
          <cell r="E35">
            <v>686</v>
          </cell>
          <cell r="F35">
            <v>4232.49</v>
          </cell>
          <cell r="G35">
            <v>846.51</v>
          </cell>
          <cell r="H35">
            <v>1269.76</v>
          </cell>
          <cell r="I35">
            <v>3627.85</v>
          </cell>
          <cell r="J35">
            <v>0</v>
          </cell>
          <cell r="K35">
            <v>2116.2199999999998</v>
          </cell>
          <cell r="L35">
            <v>8464.98</v>
          </cell>
          <cell r="M35">
            <v>1693.02</v>
          </cell>
          <cell r="N35">
            <v>2539.52</v>
          </cell>
          <cell r="O35">
            <v>7255.7</v>
          </cell>
          <cell r="P35">
            <v>4232.4399999999996</v>
          </cell>
        </row>
        <row r="36">
          <cell r="A36">
            <v>401</v>
          </cell>
          <cell r="B36" t="str">
            <v xml:space="preserve">RAMIREZ CERECER GREGORIO                </v>
          </cell>
          <cell r="C36">
            <v>11</v>
          </cell>
          <cell r="D36">
            <v>24185.7</v>
          </cell>
          <cell r="E36">
            <v>686</v>
          </cell>
          <cell r="F36">
            <v>4232.49</v>
          </cell>
          <cell r="G36">
            <v>846.51</v>
          </cell>
          <cell r="H36">
            <v>1269.76</v>
          </cell>
          <cell r="I36">
            <v>3627.85</v>
          </cell>
          <cell r="J36">
            <v>0</v>
          </cell>
          <cell r="K36">
            <v>2116.2199999999998</v>
          </cell>
          <cell r="L36">
            <v>8464.98</v>
          </cell>
          <cell r="M36">
            <v>1693.02</v>
          </cell>
          <cell r="N36">
            <v>2539.52</v>
          </cell>
          <cell r="O36">
            <v>7255.7</v>
          </cell>
          <cell r="P36">
            <v>4232.4399999999996</v>
          </cell>
        </row>
        <row r="37">
          <cell r="A37">
            <v>403</v>
          </cell>
          <cell r="B37" t="str">
            <v xml:space="preserve">GUZMAN MENDOZA MARCO ANTONIO            </v>
          </cell>
          <cell r="C37">
            <v>11</v>
          </cell>
          <cell r="D37">
            <v>24185.7</v>
          </cell>
          <cell r="E37">
            <v>508.5</v>
          </cell>
          <cell r="F37">
            <v>4232.49</v>
          </cell>
          <cell r="G37">
            <v>846.51</v>
          </cell>
          <cell r="H37">
            <v>1269.76</v>
          </cell>
          <cell r="I37">
            <v>3627.85</v>
          </cell>
          <cell r="J37">
            <v>0</v>
          </cell>
          <cell r="K37">
            <v>2116.2199999999998</v>
          </cell>
          <cell r="L37">
            <v>8464.98</v>
          </cell>
          <cell r="M37">
            <v>1693.02</v>
          </cell>
          <cell r="N37">
            <v>2539.52</v>
          </cell>
          <cell r="O37">
            <v>7255.7</v>
          </cell>
          <cell r="P37">
            <v>4232.4399999999996</v>
          </cell>
        </row>
        <row r="38">
          <cell r="A38">
            <v>404</v>
          </cell>
          <cell r="B38" t="str">
            <v xml:space="preserve">MORENO DURAZO JESUS                     </v>
          </cell>
          <cell r="C38">
            <v>12</v>
          </cell>
          <cell r="D38">
            <v>23760</v>
          </cell>
          <cell r="F38">
            <v>4158</v>
          </cell>
          <cell r="G38">
            <v>368.46</v>
          </cell>
          <cell r="H38">
            <v>552.69000000000005</v>
          </cell>
          <cell r="I38">
            <v>5733.68</v>
          </cell>
          <cell r="J38">
            <v>7708.88</v>
          </cell>
          <cell r="K38">
            <v>2079</v>
          </cell>
          <cell r="L38">
            <v>8316</v>
          </cell>
          <cell r="M38">
            <v>736.92</v>
          </cell>
          <cell r="N38">
            <v>1105.3800000000001</v>
          </cell>
          <cell r="O38">
            <v>9443.7000000000007</v>
          </cell>
          <cell r="P38">
            <v>4158</v>
          </cell>
        </row>
        <row r="39">
          <cell r="A39">
            <v>407</v>
          </cell>
          <cell r="B39" t="str">
            <v xml:space="preserve">ALVAREZ VILLA RUTH MARGARITA            </v>
          </cell>
          <cell r="C39">
            <v>10</v>
          </cell>
          <cell r="D39">
            <v>17537.25</v>
          </cell>
          <cell r="E39" t="str">
            <v xml:space="preserve">           </v>
          </cell>
          <cell r="F39">
            <v>3069.01</v>
          </cell>
          <cell r="G39">
            <v>1170.23</v>
          </cell>
          <cell r="H39">
            <v>1755.35</v>
          </cell>
          <cell r="I39">
            <v>3084.1</v>
          </cell>
          <cell r="J39">
            <v>453.52</v>
          </cell>
          <cell r="K39">
            <v>1534.49</v>
          </cell>
          <cell r="L39">
            <v>6138.02</v>
          </cell>
          <cell r="M39">
            <v>2340.46</v>
          </cell>
          <cell r="N39">
            <v>3510.7</v>
          </cell>
          <cell r="O39">
            <v>2479.0899999999997</v>
          </cell>
          <cell r="P39">
            <v>3068.98</v>
          </cell>
        </row>
        <row r="40">
          <cell r="A40">
            <v>413</v>
          </cell>
          <cell r="B40" t="str">
            <v xml:space="preserve">CAMPILLO ROMO GUILLERMO ALEJANDRO       </v>
          </cell>
          <cell r="C40">
            <v>9</v>
          </cell>
          <cell r="D40">
            <v>16859.39</v>
          </cell>
          <cell r="E40" t="str">
            <v xml:space="preserve">           </v>
          </cell>
          <cell r="F40">
            <v>2950.39</v>
          </cell>
          <cell r="G40">
            <v>590.09</v>
          </cell>
          <cell r="H40">
            <v>885.13</v>
          </cell>
          <cell r="I40">
            <v>2528.9</v>
          </cell>
          <cell r="J40">
            <v>0</v>
          </cell>
          <cell r="K40">
            <v>1475.16</v>
          </cell>
          <cell r="L40">
            <v>5900.78</v>
          </cell>
          <cell r="M40">
            <v>1180.18</v>
          </cell>
          <cell r="N40">
            <v>1770.26</v>
          </cell>
          <cell r="O40">
            <v>5057.8</v>
          </cell>
          <cell r="P40">
            <v>2950.32</v>
          </cell>
        </row>
        <row r="41">
          <cell r="A41">
            <v>416</v>
          </cell>
          <cell r="B41" t="str">
            <v xml:space="preserve">CENTENO CASTILLO IRMA LIZBETH           </v>
          </cell>
          <cell r="C41">
            <v>10</v>
          </cell>
          <cell r="D41">
            <v>17537.25</v>
          </cell>
          <cell r="E41" t="str">
            <v xml:space="preserve">           </v>
          </cell>
          <cell r="F41">
            <v>3069.01</v>
          </cell>
          <cell r="G41">
            <v>981.31</v>
          </cell>
          <cell r="H41">
            <v>1471.96</v>
          </cell>
          <cell r="I41">
            <v>2630.58</v>
          </cell>
          <cell r="J41">
            <v>0</v>
          </cell>
          <cell r="K41">
            <v>1534.49</v>
          </cell>
          <cell r="L41">
            <v>6138.02</v>
          </cell>
          <cell r="M41">
            <v>1962.62</v>
          </cell>
          <cell r="N41">
            <v>2943.92</v>
          </cell>
          <cell r="O41">
            <v>3423.71</v>
          </cell>
          <cell r="P41">
            <v>3068.98</v>
          </cell>
        </row>
        <row r="42">
          <cell r="A42">
            <v>418</v>
          </cell>
          <cell r="B42" t="str">
            <v xml:space="preserve">VAZQUEZ ALANIS ANA GIOCONDA             </v>
          </cell>
          <cell r="C42">
            <v>9</v>
          </cell>
          <cell r="D42">
            <v>16859.39</v>
          </cell>
          <cell r="E42">
            <v>0</v>
          </cell>
          <cell r="F42">
            <v>2950.39</v>
          </cell>
          <cell r="G42">
            <v>1161.9000000000001</v>
          </cell>
          <cell r="H42">
            <v>1742.86</v>
          </cell>
          <cell r="I42">
            <v>2528.9</v>
          </cell>
          <cell r="J42">
            <v>0</v>
          </cell>
          <cell r="K42">
            <v>1475.16</v>
          </cell>
          <cell r="L42">
            <v>5900.78</v>
          </cell>
          <cell r="M42">
            <v>2323.8000000000002</v>
          </cell>
          <cell r="N42">
            <v>3485.72</v>
          </cell>
          <cell r="O42">
            <v>2198.77</v>
          </cell>
          <cell r="P42">
            <v>2950.32</v>
          </cell>
        </row>
        <row r="43">
          <cell r="A43">
            <v>419</v>
          </cell>
          <cell r="B43" t="str">
            <v xml:space="preserve">ZATARAIN LOAIZA ALMA LORENA             </v>
          </cell>
          <cell r="C43">
            <v>8</v>
          </cell>
          <cell r="D43">
            <v>15767.11</v>
          </cell>
          <cell r="E43" t="str">
            <v xml:space="preserve">           </v>
          </cell>
          <cell r="F43">
            <v>2759.24</v>
          </cell>
          <cell r="G43">
            <v>1020.94</v>
          </cell>
          <cell r="H43">
            <v>1531.42</v>
          </cell>
          <cell r="I43">
            <v>3501.57</v>
          </cell>
          <cell r="J43">
            <v>1136.51</v>
          </cell>
          <cell r="K43">
            <v>1379.59</v>
          </cell>
          <cell r="L43">
            <v>5518.48</v>
          </cell>
          <cell r="M43">
            <v>2041.88</v>
          </cell>
          <cell r="N43">
            <v>3062.84</v>
          </cell>
          <cell r="O43">
            <v>2384.7300000000005</v>
          </cell>
          <cell r="P43">
            <v>2759.18</v>
          </cell>
        </row>
        <row r="44">
          <cell r="A44" t="str">
            <v>N11</v>
          </cell>
          <cell r="C44">
            <v>11</v>
          </cell>
          <cell r="D44">
            <v>24185.7</v>
          </cell>
          <cell r="E44">
            <v>0</v>
          </cell>
          <cell r="F44">
            <v>4232.49</v>
          </cell>
          <cell r="G44">
            <v>846.51</v>
          </cell>
          <cell r="H44">
            <v>1269.76</v>
          </cell>
          <cell r="I44">
            <v>3627.85</v>
          </cell>
          <cell r="J44">
            <v>0</v>
          </cell>
          <cell r="K44">
            <v>2116.2199999999998</v>
          </cell>
          <cell r="L44">
            <v>8464.98</v>
          </cell>
          <cell r="M44">
            <v>1693.02</v>
          </cell>
          <cell r="N44">
            <v>2539.52</v>
          </cell>
          <cell r="O44">
            <v>7255.7</v>
          </cell>
          <cell r="P44">
            <v>4232.4399999999996</v>
          </cell>
        </row>
        <row r="45">
          <cell r="A45" t="str">
            <v>N10</v>
          </cell>
          <cell r="C45">
            <v>10</v>
          </cell>
          <cell r="D45">
            <v>17537.25</v>
          </cell>
          <cell r="E45">
            <v>0</v>
          </cell>
          <cell r="F45">
            <v>3069.01</v>
          </cell>
          <cell r="G45">
            <v>913.98</v>
          </cell>
          <cell r="H45">
            <v>1370.97</v>
          </cell>
          <cell r="I45">
            <v>3724.73</v>
          </cell>
          <cell r="J45">
            <v>1094.1500000000001</v>
          </cell>
          <cell r="K45">
            <v>1534.49</v>
          </cell>
          <cell r="L45">
            <v>6138.02</v>
          </cell>
          <cell r="M45">
            <v>1827.96</v>
          </cell>
          <cell r="N45">
            <v>2741.94</v>
          </cell>
          <cell r="O45">
            <v>3760.35</v>
          </cell>
          <cell r="P45">
            <v>3068.98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o  2015"/>
      <sheetName val="Hoja3"/>
      <sheetName val="PLANTILLA PERSONAL"/>
      <sheetName val="Ppto 1000"/>
      <sheetName val="PROGRAMA ANUAL"/>
      <sheetName val="Original Ppto"/>
    </sheetNames>
    <sheetDataSet>
      <sheetData sheetId="0"/>
      <sheetData sheetId="1"/>
      <sheetData sheetId="2"/>
      <sheetData sheetId="3">
        <row r="5">
          <cell r="A5" t="str">
            <v>CLAVE</v>
          </cell>
          <cell r="B5" t="str">
            <v>NOMBRE</v>
          </cell>
          <cell r="C5" t="str">
            <v>NIVEL</v>
          </cell>
          <cell r="D5" t="str">
            <v>ACCION</v>
          </cell>
          <cell r="E5" t="str">
            <v>U.A.</v>
          </cell>
        </row>
        <row r="6">
          <cell r="A6">
            <v>9</v>
          </cell>
          <cell r="B6" t="str">
            <v>ELIAS PACHECO LORENA</v>
          </cell>
          <cell r="C6" t="str">
            <v xml:space="preserve">12-I  </v>
          </cell>
          <cell r="D6">
            <v>1940</v>
          </cell>
          <cell r="E6">
            <v>9006</v>
          </cell>
        </row>
        <row r="7">
          <cell r="A7">
            <v>10</v>
          </cell>
          <cell r="B7" t="str">
            <v>ENCINAS PARRA CECILIA</v>
          </cell>
          <cell r="C7" t="str">
            <v xml:space="preserve">10-I  </v>
          </cell>
          <cell r="D7">
            <v>1712</v>
          </cell>
          <cell r="E7">
            <v>9005</v>
          </cell>
        </row>
        <row r="8">
          <cell r="A8">
            <v>12</v>
          </cell>
          <cell r="B8" t="str">
            <v>GOMEZ RAMIREZ MARTIN XICOTENCANTL</v>
          </cell>
          <cell r="C8" t="str">
            <v xml:space="preserve">9-I  </v>
          </cell>
          <cell r="D8">
            <v>1770</v>
          </cell>
          <cell r="E8">
            <v>9002</v>
          </cell>
        </row>
        <row r="9">
          <cell r="A9">
            <v>13</v>
          </cell>
          <cell r="B9" t="str">
            <v>GONZALEZ VARGAS ANGELA BEATRIZ</v>
          </cell>
          <cell r="C9" t="str">
            <v xml:space="preserve">12-A  </v>
          </cell>
          <cell r="D9">
            <v>524</v>
          </cell>
          <cell r="E9">
            <v>9002</v>
          </cell>
        </row>
        <row r="10">
          <cell r="A10">
            <v>18</v>
          </cell>
          <cell r="B10" t="str">
            <v>MORALES RODRIGUEZ ELISA IVETH</v>
          </cell>
          <cell r="C10" t="str">
            <v xml:space="preserve">10-I  </v>
          </cell>
          <cell r="D10">
            <v>492</v>
          </cell>
          <cell r="E10">
            <v>9003</v>
          </cell>
        </row>
        <row r="11">
          <cell r="A11">
            <v>330</v>
          </cell>
          <cell r="B11" t="str">
            <v>ALVAREZ VILLA ANA ESTHER</v>
          </cell>
          <cell r="C11" t="str">
            <v xml:space="preserve">10-I  </v>
          </cell>
          <cell r="D11">
            <v>525</v>
          </cell>
          <cell r="E11">
            <v>9003</v>
          </cell>
        </row>
        <row r="12">
          <cell r="A12">
            <v>355</v>
          </cell>
          <cell r="B12" t="str">
            <v>PINTO SERRANO MONICA GUADALUPE</v>
          </cell>
          <cell r="C12" t="str">
            <v xml:space="preserve">11-I  </v>
          </cell>
          <cell r="D12">
            <v>492</v>
          </cell>
          <cell r="E12">
            <v>9002</v>
          </cell>
        </row>
        <row r="13">
          <cell r="A13">
            <v>358</v>
          </cell>
          <cell r="B13" t="str">
            <v>CAMPA GONZALEZ LIZETH</v>
          </cell>
          <cell r="C13" t="str">
            <v xml:space="preserve">9-I  </v>
          </cell>
          <cell r="D13">
            <v>1712</v>
          </cell>
          <cell r="E13">
            <v>9005</v>
          </cell>
        </row>
        <row r="14">
          <cell r="A14">
            <v>361</v>
          </cell>
          <cell r="B14" t="str">
            <v>HUERTA CONTRERAS HORACIO</v>
          </cell>
          <cell r="C14" t="str">
            <v xml:space="preserve">11-I  </v>
          </cell>
          <cell r="D14">
            <v>1712</v>
          </cell>
          <cell r="E14">
            <v>9005</v>
          </cell>
        </row>
        <row r="15">
          <cell r="A15">
            <v>363</v>
          </cell>
          <cell r="B15" t="str">
            <v>ARREDONDO PERERA JESUS IVAN</v>
          </cell>
          <cell r="C15" t="str">
            <v xml:space="preserve">12-A  </v>
          </cell>
          <cell r="D15">
            <v>492</v>
          </cell>
          <cell r="E15">
            <v>9004</v>
          </cell>
        </row>
        <row r="16">
          <cell r="A16">
            <v>364</v>
          </cell>
          <cell r="B16" t="str">
            <v>RUIZ SANCHEZ ENRIQUE</v>
          </cell>
          <cell r="C16" t="str">
            <v>13-A</v>
          </cell>
          <cell r="D16">
            <v>1770</v>
          </cell>
          <cell r="E16">
            <v>9002</v>
          </cell>
        </row>
        <row r="17">
          <cell r="A17">
            <v>367</v>
          </cell>
          <cell r="B17" t="str">
            <v>MEDINA MORENO CANDELARIO</v>
          </cell>
          <cell r="C17" t="str">
            <v xml:space="preserve">12-I  </v>
          </cell>
          <cell r="D17">
            <v>492</v>
          </cell>
          <cell r="E17">
            <v>9002</v>
          </cell>
        </row>
        <row r="18">
          <cell r="A18">
            <v>368</v>
          </cell>
          <cell r="B18" t="str">
            <v>HERNANDEZ GAMEZ ABELARDO</v>
          </cell>
          <cell r="C18" t="str">
            <v xml:space="preserve">11-I  </v>
          </cell>
          <cell r="D18">
            <v>1712</v>
          </cell>
          <cell r="E18">
            <v>9005</v>
          </cell>
        </row>
        <row r="19">
          <cell r="A19">
            <v>369</v>
          </cell>
          <cell r="B19" t="str">
            <v>ARREOLA MUELA GENOVEVA</v>
          </cell>
          <cell r="C19" t="str">
            <v xml:space="preserve">7-I  </v>
          </cell>
          <cell r="D19">
            <v>1712</v>
          </cell>
          <cell r="E19">
            <v>9005</v>
          </cell>
        </row>
        <row r="20">
          <cell r="A20">
            <v>370</v>
          </cell>
          <cell r="B20" t="str">
            <v>CALIZ MOLINA ANTONIO RAMON</v>
          </cell>
          <cell r="C20" t="str">
            <v xml:space="preserve">11-I  </v>
          </cell>
          <cell r="D20">
            <v>492</v>
          </cell>
          <cell r="E20">
            <v>9004</v>
          </cell>
        </row>
        <row r="21">
          <cell r="A21">
            <v>371</v>
          </cell>
          <cell r="B21" t="str">
            <v>VALENCIA ROSAS CZARINA</v>
          </cell>
          <cell r="C21" t="str">
            <v xml:space="preserve">11-I  </v>
          </cell>
          <cell r="D21">
            <v>525</v>
          </cell>
          <cell r="E21">
            <v>9003</v>
          </cell>
        </row>
        <row r="22">
          <cell r="A22">
            <v>372</v>
          </cell>
          <cell r="B22" t="str">
            <v>FELIX ACOSTA CARLOS ENRIQUE</v>
          </cell>
          <cell r="C22" t="str">
            <v xml:space="preserve">10-I  </v>
          </cell>
          <cell r="D22">
            <v>524</v>
          </cell>
          <cell r="E22">
            <v>9003</v>
          </cell>
        </row>
        <row r="23">
          <cell r="A23">
            <v>373</v>
          </cell>
          <cell r="B23" t="str">
            <v>VERA BARRIOS MARIO CAROLINA</v>
          </cell>
          <cell r="C23" t="str">
            <v xml:space="preserve">12-I  </v>
          </cell>
          <cell r="D23">
            <v>524</v>
          </cell>
          <cell r="E23">
            <v>9002</v>
          </cell>
        </row>
        <row r="24">
          <cell r="A24">
            <v>374</v>
          </cell>
          <cell r="B24" t="str">
            <v>MEDINA MERINO MARISELA</v>
          </cell>
          <cell r="C24" t="str">
            <v xml:space="preserve">10-I  </v>
          </cell>
          <cell r="D24">
            <v>492</v>
          </cell>
          <cell r="E24">
            <v>9003</v>
          </cell>
        </row>
        <row r="25">
          <cell r="A25">
            <v>375</v>
          </cell>
          <cell r="B25" t="str">
            <v>ALMADA SALAS ARMANDO</v>
          </cell>
          <cell r="C25" t="str">
            <v>4-I</v>
          </cell>
          <cell r="D25">
            <v>492</v>
          </cell>
          <cell r="E25">
            <v>9003</v>
          </cell>
        </row>
        <row r="26">
          <cell r="A26">
            <v>377</v>
          </cell>
          <cell r="B26" t="str">
            <v>VILLAESCUSA NAVA FRANCISCO ANTONIO</v>
          </cell>
          <cell r="C26" t="str">
            <v xml:space="preserve">12-A  </v>
          </cell>
          <cell r="D26">
            <v>1712</v>
          </cell>
          <cell r="E26">
            <v>9005</v>
          </cell>
        </row>
        <row r="27">
          <cell r="A27">
            <v>383</v>
          </cell>
          <cell r="B27" t="str">
            <v>OLIVARRIA RODRIGUEZ MARTHA DELIA</v>
          </cell>
          <cell r="C27" t="str">
            <v xml:space="preserve">9-I  </v>
          </cell>
          <cell r="D27">
            <v>1712</v>
          </cell>
          <cell r="E27">
            <v>9005</v>
          </cell>
        </row>
        <row r="28">
          <cell r="A28">
            <v>385</v>
          </cell>
          <cell r="B28" t="str">
            <v>VALENCIA QUINTANA KAREN DENNIS</v>
          </cell>
          <cell r="C28" t="str">
            <v xml:space="preserve">10-I  </v>
          </cell>
          <cell r="D28">
            <v>492</v>
          </cell>
          <cell r="E28">
            <v>9002</v>
          </cell>
        </row>
        <row r="29">
          <cell r="A29">
            <v>386</v>
          </cell>
          <cell r="B29" t="str">
            <v>BROWN SILLER BROWN</v>
          </cell>
          <cell r="C29" t="str">
            <v xml:space="preserve">11-I  </v>
          </cell>
          <cell r="D29">
            <v>492</v>
          </cell>
          <cell r="E29">
            <v>9004</v>
          </cell>
        </row>
        <row r="30">
          <cell r="A30">
            <v>392</v>
          </cell>
          <cell r="B30" t="str">
            <v>ENCINAS TERAN AMERICA</v>
          </cell>
          <cell r="C30" t="str">
            <v xml:space="preserve">11-I  </v>
          </cell>
          <cell r="D30">
            <v>1712</v>
          </cell>
          <cell r="E30">
            <v>9005</v>
          </cell>
        </row>
        <row r="31">
          <cell r="A31">
            <v>394</v>
          </cell>
          <cell r="B31" t="str">
            <v>PERALTA TARAZON FRANCISCO ALFREDO</v>
          </cell>
          <cell r="C31" t="str">
            <v xml:space="preserve">11-I  </v>
          </cell>
          <cell r="D31">
            <v>492</v>
          </cell>
          <cell r="E31">
            <v>9003</v>
          </cell>
        </row>
        <row r="32">
          <cell r="A32">
            <v>403</v>
          </cell>
          <cell r="B32" t="str">
            <v>GUZMAN MENDOZA MARCO ANTONIO</v>
          </cell>
          <cell r="C32" t="str">
            <v xml:space="preserve">11-I  </v>
          </cell>
          <cell r="D32">
            <v>492</v>
          </cell>
          <cell r="E32">
            <v>9003</v>
          </cell>
        </row>
        <row r="33">
          <cell r="A33">
            <v>404</v>
          </cell>
          <cell r="B33" t="str">
            <v>MORENO DURAZO JESUS</v>
          </cell>
          <cell r="C33" t="str">
            <v xml:space="preserve">12-A  </v>
          </cell>
          <cell r="D33">
            <v>524</v>
          </cell>
          <cell r="E33">
            <v>9003</v>
          </cell>
        </row>
        <row r="34">
          <cell r="A34">
            <v>407</v>
          </cell>
          <cell r="B34" t="str">
            <v>ALVAREZ VILLA RUTH MARGARITA</v>
          </cell>
          <cell r="C34" t="str">
            <v xml:space="preserve">10-I  </v>
          </cell>
          <cell r="D34">
            <v>1940</v>
          </cell>
          <cell r="E34">
            <v>9006</v>
          </cell>
        </row>
        <row r="35">
          <cell r="A35">
            <v>413</v>
          </cell>
          <cell r="B35" t="str">
            <v>CAMPILLO ROMO GUILLERMO ALEJANDRO</v>
          </cell>
          <cell r="C35" t="str">
            <v xml:space="preserve">9-I  </v>
          </cell>
          <cell r="D35">
            <v>492</v>
          </cell>
          <cell r="E35">
            <v>9002</v>
          </cell>
        </row>
        <row r="36">
          <cell r="A36">
            <v>416</v>
          </cell>
          <cell r="B36" t="str">
            <v>CENTENO CASTILLO IRMA LIZBETH</v>
          </cell>
          <cell r="C36" t="str">
            <v xml:space="preserve">10-I  </v>
          </cell>
          <cell r="D36">
            <v>525</v>
          </cell>
          <cell r="E36">
            <v>9002</v>
          </cell>
        </row>
        <row r="37">
          <cell r="A37">
            <v>417</v>
          </cell>
          <cell r="B37" t="str">
            <v>ARMENTA RUIZ HILDA MARIA</v>
          </cell>
          <cell r="C37" t="str">
            <v xml:space="preserve">10-I  </v>
          </cell>
          <cell r="D37">
            <v>1940</v>
          </cell>
          <cell r="E37">
            <v>9006</v>
          </cell>
        </row>
        <row r="38">
          <cell r="A38">
            <v>418</v>
          </cell>
          <cell r="B38" t="str">
            <v>VAZQUEZ ALANIS ANA GIOCONDA</v>
          </cell>
          <cell r="C38" t="str">
            <v xml:space="preserve">9-I  </v>
          </cell>
          <cell r="D38">
            <v>1712</v>
          </cell>
          <cell r="E38">
            <v>9005</v>
          </cell>
        </row>
        <row r="39">
          <cell r="A39">
            <v>419</v>
          </cell>
          <cell r="B39" t="str">
            <v>ZATARAIN LOAIZA ALMA LORENA</v>
          </cell>
          <cell r="C39" t="str">
            <v xml:space="preserve">8-I  </v>
          </cell>
          <cell r="D39">
            <v>525</v>
          </cell>
          <cell r="E39">
            <v>9002</v>
          </cell>
        </row>
        <row r="40">
          <cell r="A40">
            <v>424</v>
          </cell>
          <cell r="B40" t="str">
            <v>CORDOBA CABRERA JOSE MIGUEL</v>
          </cell>
          <cell r="C40" t="str">
            <v xml:space="preserve">11-I  </v>
          </cell>
          <cell r="D40">
            <v>492</v>
          </cell>
          <cell r="E40">
            <v>9002</v>
          </cell>
        </row>
        <row r="41">
          <cell r="A41">
            <v>425</v>
          </cell>
          <cell r="B41" t="str">
            <v>MUNGUIA MORENO RUBEN</v>
          </cell>
          <cell r="C41" t="str">
            <v xml:space="preserve">11-I  </v>
          </cell>
          <cell r="D41">
            <v>524</v>
          </cell>
          <cell r="E41">
            <v>9002</v>
          </cell>
        </row>
        <row r="42">
          <cell r="A42">
            <v>426</v>
          </cell>
          <cell r="B42" t="str">
            <v>PIZANO PEREZ EMANUEL ROGELIO</v>
          </cell>
          <cell r="C42" t="str">
            <v xml:space="preserve">11-I  </v>
          </cell>
          <cell r="D42">
            <v>1712</v>
          </cell>
          <cell r="E42">
            <v>9005</v>
          </cell>
        </row>
        <row r="43">
          <cell r="A43">
            <v>452</v>
          </cell>
          <cell r="B43" t="str">
            <v xml:space="preserve"> VACANTE</v>
          </cell>
          <cell r="C43" t="str">
            <v xml:space="preserve">11-I  </v>
          </cell>
          <cell r="D43">
            <v>524</v>
          </cell>
          <cell r="E43">
            <v>9002</v>
          </cell>
        </row>
        <row r="44">
          <cell r="A44">
            <v>450</v>
          </cell>
          <cell r="B44" t="str">
            <v>VACANTE</v>
          </cell>
          <cell r="C44" t="str">
            <v xml:space="preserve">10-I  </v>
          </cell>
          <cell r="D44">
            <v>525</v>
          </cell>
          <cell r="E44">
            <v>9002</v>
          </cell>
        </row>
        <row r="45">
          <cell r="A45">
            <v>452</v>
          </cell>
          <cell r="B45" t="str">
            <v>VACANTE</v>
          </cell>
          <cell r="C45" t="str">
            <v xml:space="preserve">11-I  </v>
          </cell>
          <cell r="D45">
            <v>524</v>
          </cell>
          <cell r="E45">
            <v>9003</v>
          </cell>
        </row>
        <row r="46">
          <cell r="A46">
            <v>451</v>
          </cell>
          <cell r="B46" t="str">
            <v xml:space="preserve"> VACANTE</v>
          </cell>
          <cell r="C46" t="str">
            <v xml:space="preserve">11-I  </v>
          </cell>
          <cell r="D46">
            <v>492</v>
          </cell>
          <cell r="E46">
            <v>9002</v>
          </cell>
        </row>
        <row r="47">
          <cell r="A47">
            <v>453</v>
          </cell>
          <cell r="B47" t="str">
            <v>VACANTE</v>
          </cell>
          <cell r="C47" t="str">
            <v xml:space="preserve">11-I  </v>
          </cell>
          <cell r="D47">
            <v>1770</v>
          </cell>
          <cell r="E47">
            <v>9002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TOP01"/>
      <sheetName val="Evtop-01"/>
      <sheetName val="Conciliacion CAJA BANCO"/>
      <sheetName val="BALANCE"/>
      <sheetName val="EDORE"/>
      <sheetName val="Hoja2"/>
      <sheetName val="Definiciones"/>
      <sheetName val="Validaciones"/>
      <sheetName val="Parametros"/>
      <sheetName val="ContPAQ"/>
      <sheetName val="Hoja1"/>
      <sheetName val="Hoja3"/>
      <sheetName val="EVTOP02"/>
      <sheetName val="EVTOP01 (2)"/>
      <sheetName val="EVTOP"/>
    </sheetNames>
    <sheetDataSet>
      <sheetData sheetId="0"/>
      <sheetData sheetId="1"/>
      <sheetData sheetId="2"/>
      <sheetData sheetId="3"/>
      <sheetData sheetId="4"/>
      <sheetData sheetId="5">
        <row r="1">
          <cell r="B1" t="str">
            <v>38 - Pago en efectivo del cliente</v>
          </cell>
        </row>
      </sheetData>
      <sheetData sheetId="6">
        <row r="1">
          <cell r="B1" t="str">
            <v>38 - Pago en efectivo del cliente</v>
          </cell>
          <cell r="D1" t="str">
            <v>Fecha</v>
          </cell>
          <cell r="F1" t="str">
            <v>Ignorar</v>
          </cell>
          <cell r="I1" t="str">
            <v>Igual a</v>
          </cell>
          <cell r="K1" t="str">
            <v>Extraer Texto</v>
          </cell>
          <cell r="M1" t="str">
            <v>Ninguno</v>
          </cell>
        </row>
        <row r="2">
          <cell r="B2" t="str">
            <v>39 - Cheque recibido de cliente</v>
          </cell>
          <cell r="D2" t="str">
            <v>Número</v>
          </cell>
          <cell r="F2" t="str">
            <v>Tipo Documento</v>
          </cell>
          <cell r="I2" t="str">
            <v>Diferente de</v>
          </cell>
          <cell r="K2" t="str">
            <v>Desde Prefijo</v>
          </cell>
          <cell r="M2" t="str">
            <v>Efectivo</v>
          </cell>
        </row>
        <row r="3">
          <cell r="B3" t="str">
            <v>40 - Abono del cliente</v>
          </cell>
          <cell r="D3" t="str">
            <v>Referencia</v>
          </cell>
          <cell r="F3" t="str">
            <v>Fecha</v>
          </cell>
          <cell r="I3" t="str">
            <v>Mayor que</v>
          </cell>
          <cell r="M3" t="str">
            <v>Mismo banco misma plaza</v>
          </cell>
        </row>
        <row r="4">
          <cell r="B4" t="str">
            <v>41 - Abono por pago en mensualidades</v>
          </cell>
          <cell r="D4" t="str">
            <v>Concepto</v>
          </cell>
          <cell r="F4" t="str">
            <v>Código</v>
          </cell>
          <cell r="I4" t="str">
            <v>Menor que</v>
          </cell>
          <cell r="M4" t="str">
            <v>Mismo banco fuera de plaza</v>
          </cell>
        </row>
        <row r="5">
          <cell r="B5" t="str">
            <v>52 - Ingreso recibido</v>
          </cell>
          <cell r="D5" t="str">
            <v>Importe</v>
          </cell>
          <cell r="F5" t="str">
            <v>Nombre</v>
          </cell>
          <cell r="I5" t="str">
            <v>Contiene</v>
          </cell>
          <cell r="M5" t="str">
            <v>Otros bancos misma plaza</v>
          </cell>
        </row>
        <row r="6">
          <cell r="B6" t="str">
            <v>54 - Ingreso no depositado por Traspaso</v>
          </cell>
          <cell r="D6" t="str">
            <v>Cargo</v>
          </cell>
          <cell r="F6" t="str">
            <v>Importe</v>
          </cell>
          <cell r="I6" t="str">
            <v>No Contiene</v>
          </cell>
          <cell r="M6" t="str">
            <v>Otros bancos fuera de plaza</v>
          </cell>
        </row>
        <row r="7">
          <cell r="B7" t="str">
            <v>42 - Ingreso bancario</v>
          </cell>
          <cell r="D7" t="str">
            <v>Abono</v>
          </cell>
          <cell r="F7" t="str">
            <v>Referencia</v>
          </cell>
        </row>
        <row r="8">
          <cell r="B8" t="str">
            <v>50 - Abono por ajuste</v>
          </cell>
          <cell r="D8" t="str">
            <v>Otro</v>
          </cell>
          <cell r="F8" t="str">
            <v>Concepto</v>
          </cell>
        </row>
        <row r="9">
          <cell r="B9" t="str">
            <v>55 - Ingreso por Traspaso</v>
          </cell>
          <cell r="D9" t="str">
            <v>Ignorar</v>
          </cell>
          <cell r="F9" t="str">
            <v>Tipo Depósito</v>
          </cell>
        </row>
        <row r="10">
          <cell r="B10" t="str">
            <v>44 - Depósito</v>
          </cell>
          <cell r="F10" t="str">
            <v>Número</v>
          </cell>
        </row>
        <row r="11">
          <cell r="B11" t="str">
            <v>45 - Egreso bancario</v>
          </cell>
        </row>
        <row r="12">
          <cell r="B12" t="str">
            <v>47 - Abono al proveedor</v>
          </cell>
        </row>
        <row r="13">
          <cell r="B13" t="str">
            <v>48 - Pago al proveedor</v>
          </cell>
        </row>
        <row r="14">
          <cell r="B14" t="str">
            <v>51 - Cargo por ajuste</v>
          </cell>
        </row>
        <row r="15">
          <cell r="B15" t="str">
            <v>53 - Transferencia bancaria</v>
          </cell>
        </row>
        <row r="16">
          <cell r="B16" t="str">
            <v>49 - Cheque emitido</v>
          </cell>
        </row>
      </sheetData>
      <sheetData sheetId="7" refreshError="1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 Partidas"/>
      <sheetName val="PA 2020"/>
      <sheetName val="PAA 2020"/>
    </sheetNames>
    <definedNames>
      <definedName name="Funciones_Activos_Fijos"/>
      <definedName name="Funciones_Catalogo"/>
      <definedName name="Funciones_Componente"/>
      <definedName name="Funciones_Devolucion"/>
      <definedName name="Funciones_Empresa"/>
      <definedName name="Funciones_Fechas_Periodos"/>
      <definedName name="Funciones_Movimientos"/>
      <definedName name="Funciones_Polizas"/>
      <definedName name="Funciones_Saldos"/>
      <definedName name="Funciones_Tablas"/>
      <definedName name="Ir_Inicio"/>
      <definedName name="Tema_2"/>
      <definedName name="Tema_3"/>
      <definedName name="Tema_4"/>
      <definedName name="Tema_5"/>
      <definedName name="Tema_6"/>
      <definedName name="tEN"/>
    </definedNames>
    <sheetDataSet>
      <sheetData sheetId="0">
        <row r="9">
          <cell r="A9" t="str">
            <v>2000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tida pptal"/>
      <sheetName val="Ppto UA"/>
      <sheetName val="ppto proyecto"/>
      <sheetName val="Partida mensual"/>
      <sheetName val="ETCA-II-09-A"/>
      <sheetName val="CPCA-II-09-C"/>
    </sheetNames>
    <sheetDataSet>
      <sheetData sheetId="0"/>
      <sheetData sheetId="1"/>
      <sheetData sheetId="2"/>
      <sheetData sheetId="3">
        <row r="7">
          <cell r="A7" t="str">
            <v>Partida</v>
          </cell>
        </row>
      </sheetData>
      <sheetData sheetId="4">
        <row r="7">
          <cell r="A7" t="str">
            <v>Partida</v>
          </cell>
          <cell r="B7" t="str">
            <v>D E S C R I P C I Ó N</v>
          </cell>
          <cell r="C7" t="str">
            <v>Modificado (1)</v>
          </cell>
          <cell r="D7" t="str">
            <v>Ene</v>
          </cell>
          <cell r="E7" t="str">
            <v>Feb</v>
          </cell>
          <cell r="F7" t="str">
            <v>Mar</v>
          </cell>
          <cell r="G7" t="str">
            <v>Abr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Ago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Dic</v>
          </cell>
          <cell r="P7" t="str">
            <v>Anual</v>
          </cell>
          <cell r="Q7" t="str">
            <v>IV Trim</v>
          </cell>
          <cell r="R7" t="str">
            <v>Aprobado</v>
          </cell>
          <cell r="S7" t="str">
            <v>Variaciones</v>
          </cell>
          <cell r="T7" t="str">
            <v>Modificado</v>
          </cell>
          <cell r="U7" t="str">
            <v>Devengado</v>
          </cell>
        </row>
        <row r="8">
          <cell r="A8" t="str">
            <v>11301</v>
          </cell>
          <cell r="B8" t="str">
            <v>11301  SUELDOS</v>
          </cell>
          <cell r="C8">
            <v>3674359.03</v>
          </cell>
          <cell r="D8">
            <v>252130.22000000003</v>
          </cell>
          <cell r="E8">
            <v>254267.74000000005</v>
          </cell>
          <cell r="F8">
            <v>283663.18</v>
          </cell>
          <cell r="G8">
            <v>266733.22000000003</v>
          </cell>
          <cell r="H8">
            <v>266733.22000000003</v>
          </cell>
          <cell r="I8">
            <v>266733.22000000003</v>
          </cell>
          <cell r="J8">
            <v>266733.22000000003</v>
          </cell>
          <cell r="K8">
            <v>266733.22000000003</v>
          </cell>
          <cell r="L8">
            <v>266733.22000000003</v>
          </cell>
          <cell r="M8">
            <v>254523.88000000003</v>
          </cell>
          <cell r="N8">
            <v>301993.86</v>
          </cell>
          <cell r="O8">
            <v>300830.38</v>
          </cell>
          <cell r="P8">
            <v>3247808.58</v>
          </cell>
          <cell r="Q8">
            <v>857348.12</v>
          </cell>
          <cell r="R8">
            <v>3674359.0300000003</v>
          </cell>
          <cell r="S8">
            <v>0</v>
          </cell>
          <cell r="T8">
            <v>3674359.03</v>
          </cell>
          <cell r="U8">
            <v>3247808.5800000005</v>
          </cell>
        </row>
        <row r="9">
          <cell r="A9" t="str">
            <v>11303</v>
          </cell>
          <cell r="B9" t="str">
            <v>11303  REMUNERACIONES DIVERSAS</v>
          </cell>
          <cell r="C9">
            <v>1860568.83</v>
          </cell>
          <cell r="D9">
            <v>130405.15999999997</v>
          </cell>
          <cell r="E9">
            <v>131468.08000000002</v>
          </cell>
          <cell r="F9">
            <v>146159.91999999998</v>
          </cell>
          <cell r="G9">
            <v>137694.94</v>
          </cell>
          <cell r="H9">
            <v>137768.71</v>
          </cell>
          <cell r="I9">
            <v>137842.47999999998</v>
          </cell>
          <cell r="J9">
            <v>138054.1</v>
          </cell>
          <cell r="K9">
            <v>138054.1</v>
          </cell>
          <cell r="L9">
            <v>138054.1</v>
          </cell>
          <cell r="M9">
            <v>134836.85000000003</v>
          </cell>
          <cell r="N9">
            <v>153126.25</v>
          </cell>
          <cell r="O9">
            <v>154737.47</v>
          </cell>
          <cell r="P9">
            <v>1678202.16</v>
          </cell>
          <cell r="Q9">
            <v>442700.57000000007</v>
          </cell>
          <cell r="R9">
            <v>1860568.83</v>
          </cell>
          <cell r="S9">
            <v>0</v>
          </cell>
          <cell r="T9">
            <v>1860568.83</v>
          </cell>
          <cell r="U9">
            <v>1678202.1599999997</v>
          </cell>
        </row>
        <row r="10">
          <cell r="A10" t="str">
            <v>11306</v>
          </cell>
          <cell r="B10" t="str">
            <v>11306  RIESGO LABORAL</v>
          </cell>
          <cell r="C10">
            <v>6879161.0999999996</v>
          </cell>
          <cell r="D10">
            <v>763899.79</v>
          </cell>
          <cell r="E10">
            <v>439598.51000000013</v>
          </cell>
          <cell r="F10">
            <v>473970.09000000008</v>
          </cell>
          <cell r="G10">
            <v>479172.78</v>
          </cell>
          <cell r="H10">
            <v>463961.73</v>
          </cell>
          <cell r="I10">
            <v>464088.18000000005</v>
          </cell>
          <cell r="J10">
            <v>688501.48</v>
          </cell>
          <cell r="K10">
            <v>465323.28000000009</v>
          </cell>
          <cell r="L10">
            <v>439512.12</v>
          </cell>
          <cell r="M10">
            <v>388699.07</v>
          </cell>
          <cell r="N10">
            <v>1187519.7600000002</v>
          </cell>
          <cell r="O10">
            <v>618836.4</v>
          </cell>
          <cell r="P10">
            <v>6873083.1900000013</v>
          </cell>
          <cell r="Q10">
            <v>2195055.2300000004</v>
          </cell>
          <cell r="R10">
            <v>5874718.8900000006</v>
          </cell>
          <cell r="S10">
            <v>1004442.21</v>
          </cell>
          <cell r="T10">
            <v>6879161.0999999996</v>
          </cell>
          <cell r="U10">
            <v>6873083.1900000004</v>
          </cell>
        </row>
        <row r="11">
          <cell r="A11" t="str">
            <v>11307</v>
          </cell>
          <cell r="B11" t="str">
            <v>11307  AYUDA PARA HABITACION</v>
          </cell>
          <cell r="C11">
            <v>1110082.08</v>
          </cell>
          <cell r="D11">
            <v>57837.37999999999</v>
          </cell>
          <cell r="E11">
            <v>74682.440000000017</v>
          </cell>
          <cell r="F11">
            <v>83051.860000000015</v>
          </cell>
          <cell r="G11">
            <v>78055.100000000006</v>
          </cell>
          <cell r="H11">
            <v>78917.62999999999</v>
          </cell>
          <cell r="I11">
            <v>78961.880000000019</v>
          </cell>
          <cell r="J11">
            <v>78565.460000000006</v>
          </cell>
          <cell r="K11">
            <v>78565.460000000006</v>
          </cell>
          <cell r="L11">
            <v>73527.73000000001</v>
          </cell>
          <cell r="M11">
            <v>68023.790000000008</v>
          </cell>
          <cell r="N11">
            <v>78056.83</v>
          </cell>
          <cell r="O11">
            <v>79023.580000000016</v>
          </cell>
          <cell r="P11">
            <v>907269.1399999999</v>
          </cell>
          <cell r="Q11">
            <v>225104.2</v>
          </cell>
          <cell r="R11">
            <v>1110082.08</v>
          </cell>
          <cell r="S11">
            <v>0</v>
          </cell>
          <cell r="T11">
            <v>1110082.08</v>
          </cell>
          <cell r="U11">
            <v>907269.14</v>
          </cell>
        </row>
        <row r="12">
          <cell r="A12" t="str">
            <v>11310</v>
          </cell>
          <cell r="B12" t="str">
            <v>11310  AYUDA PARA ENERGIA ELECTRICA</v>
          </cell>
          <cell r="C12">
            <v>740056.08</v>
          </cell>
          <cell r="D12">
            <v>38558.29</v>
          </cell>
          <cell r="E12">
            <v>49788.350000000006</v>
          </cell>
          <cell r="F12">
            <v>55367.97</v>
          </cell>
          <cell r="G12">
            <v>52036.800000000003</v>
          </cell>
          <cell r="H12">
            <v>52611.82</v>
          </cell>
          <cell r="I12">
            <v>52641.32</v>
          </cell>
          <cell r="J12">
            <v>52377.04</v>
          </cell>
          <cell r="K12">
            <v>52377.039999999994</v>
          </cell>
          <cell r="L12">
            <v>49018.579999999987</v>
          </cell>
          <cell r="M12">
            <v>45349.3</v>
          </cell>
          <cell r="N12">
            <v>52038.039999999994</v>
          </cell>
          <cell r="O12">
            <v>52682.530000000006</v>
          </cell>
          <cell r="P12">
            <v>604847.07999999996</v>
          </cell>
          <cell r="Q12">
            <v>150069.87</v>
          </cell>
          <cell r="R12">
            <v>740056.08</v>
          </cell>
          <cell r="S12">
            <v>0</v>
          </cell>
          <cell r="T12">
            <v>740056.08</v>
          </cell>
          <cell r="U12">
            <v>604847.07999999984</v>
          </cell>
        </row>
        <row r="13">
          <cell r="A13" t="str">
            <v>13101</v>
          </cell>
          <cell r="B13" t="str">
            <v>13101  PRIMAS POR AÑOS DE SERVICIOS EFECTIVOS PRESTADOS</v>
          </cell>
          <cell r="C13">
            <v>374473.82</v>
          </cell>
          <cell r="D13">
            <v>8682.7199999999993</v>
          </cell>
          <cell r="E13">
            <v>8671.119999999999</v>
          </cell>
          <cell r="F13">
            <v>8659.52</v>
          </cell>
          <cell r="G13">
            <v>8659.52</v>
          </cell>
          <cell r="H13">
            <v>8807.0300000000007</v>
          </cell>
          <cell r="I13">
            <v>8954.5399999999991</v>
          </cell>
          <cell r="J13">
            <v>9377.7799999999988</v>
          </cell>
          <cell r="K13">
            <v>9377.7799999999988</v>
          </cell>
          <cell r="L13">
            <v>9377.7799999999988</v>
          </cell>
          <cell r="M13">
            <v>12887.57</v>
          </cell>
          <cell r="N13">
            <v>4261.7</v>
          </cell>
          <cell r="O13">
            <v>8647.64</v>
          </cell>
          <cell r="P13">
            <v>106364.69999999998</v>
          </cell>
          <cell r="Q13">
            <v>25796.91</v>
          </cell>
          <cell r="R13">
            <v>374473.82</v>
          </cell>
          <cell r="S13">
            <v>0</v>
          </cell>
          <cell r="T13">
            <v>374473.82</v>
          </cell>
          <cell r="U13">
            <v>106364.69999999998</v>
          </cell>
        </row>
        <row r="14">
          <cell r="A14" t="str">
            <v>13201</v>
          </cell>
          <cell r="B14" t="str">
            <v>13201  PRIMAS DE VACACIONES Y DOMINICAL</v>
          </cell>
          <cell r="C14">
            <v>503186.51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17411.400000000001</v>
          </cell>
          <cell r="K14">
            <v>4030.95</v>
          </cell>
          <cell r="L14">
            <v>0</v>
          </cell>
          <cell r="M14">
            <v>79431.06</v>
          </cell>
          <cell r="N14">
            <v>9207.06</v>
          </cell>
          <cell r="O14">
            <v>14195.25</v>
          </cell>
          <cell r="P14">
            <v>124275.72</v>
          </cell>
          <cell r="Q14">
            <v>102833.37</v>
          </cell>
          <cell r="R14">
            <v>604036.51</v>
          </cell>
          <cell r="S14">
            <v>-100850</v>
          </cell>
          <cell r="T14">
            <v>503186.50999999995</v>
          </cell>
          <cell r="U14">
            <v>124275.72000000002</v>
          </cell>
        </row>
        <row r="15">
          <cell r="A15" t="str">
            <v>13202</v>
          </cell>
          <cell r="B15" t="str">
            <v>13202  AGUINALDO O GRATIFICACION DE FIN DE AÑO</v>
          </cell>
          <cell r="C15">
            <v>429878.48</v>
          </cell>
          <cell r="D15">
            <v>0</v>
          </cell>
          <cell r="E15">
            <v>8061.9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5038.6899999999996</v>
          </cell>
          <cell r="L15">
            <v>0</v>
          </cell>
          <cell r="M15">
            <v>304524.99</v>
          </cell>
          <cell r="N15">
            <v>112252.67</v>
          </cell>
          <cell r="O15">
            <v>0</v>
          </cell>
          <cell r="P15">
            <v>429878.25</v>
          </cell>
          <cell r="Q15">
            <v>416777.66</v>
          </cell>
          <cell r="R15">
            <v>1388713.01</v>
          </cell>
          <cell r="S15">
            <v>-958834.53</v>
          </cell>
          <cell r="T15">
            <v>429878.48</v>
          </cell>
          <cell r="U15">
            <v>429878.25000000012</v>
          </cell>
        </row>
        <row r="16">
          <cell r="A16" t="str">
            <v>13203</v>
          </cell>
          <cell r="B16" t="str">
            <v>13203  COMPENSACION POR AJUSTE DE CALENDARIO</v>
          </cell>
          <cell r="C16">
            <v>151009.13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143700.44</v>
          </cell>
          <cell r="P16">
            <v>143700.44</v>
          </cell>
          <cell r="Q16">
            <v>143700.44</v>
          </cell>
          <cell r="R16">
            <v>151009.13</v>
          </cell>
          <cell r="S16">
            <v>0</v>
          </cell>
          <cell r="T16">
            <v>151009.13</v>
          </cell>
          <cell r="U16">
            <v>143700.44</v>
          </cell>
        </row>
        <row r="17">
          <cell r="A17" t="str">
            <v>13204</v>
          </cell>
          <cell r="B17" t="str">
            <v>13204  COMPENSACION POR BONO NAVIDEÑO</v>
          </cell>
          <cell r="C17">
            <v>151009.13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143700.45000000001</v>
          </cell>
          <cell r="P17">
            <v>143700.45000000001</v>
          </cell>
          <cell r="Q17">
            <v>143700.45000000001</v>
          </cell>
          <cell r="R17">
            <v>151009.13</v>
          </cell>
          <cell r="S17">
            <v>0</v>
          </cell>
          <cell r="T17">
            <v>151009.13</v>
          </cell>
          <cell r="U17">
            <v>143700.45000000001</v>
          </cell>
        </row>
        <row r="18">
          <cell r="A18" t="str">
            <v>14101</v>
          </cell>
          <cell r="B18" t="str">
            <v>14101  APORTACIONES AL ISSSTE</v>
          </cell>
          <cell r="C18">
            <v>918743.86</v>
          </cell>
          <cell r="D18">
            <v>63340.099999999991</v>
          </cell>
          <cell r="E18">
            <v>63856.39</v>
          </cell>
          <cell r="F18">
            <v>70992.460000000006</v>
          </cell>
          <cell r="G18">
            <v>66880.900000000009</v>
          </cell>
          <cell r="H18">
            <v>66916.72</v>
          </cell>
          <cell r="I18">
            <v>66952.540000000008</v>
          </cell>
          <cell r="J18">
            <v>67055.320000000007</v>
          </cell>
          <cell r="K18">
            <v>67055.320000000007</v>
          </cell>
          <cell r="L18">
            <v>67055.320000000007</v>
          </cell>
          <cell r="M18">
            <v>65492.66</v>
          </cell>
          <cell r="N18">
            <v>74376.170000000013</v>
          </cell>
          <cell r="O18">
            <v>75158.780000000013</v>
          </cell>
          <cell r="P18">
            <v>815132.68000000017</v>
          </cell>
          <cell r="Q18">
            <v>215027.61000000004</v>
          </cell>
          <cell r="R18">
            <v>924175.86</v>
          </cell>
          <cell r="S18">
            <v>-5432</v>
          </cell>
          <cell r="T18">
            <v>918743.86</v>
          </cell>
          <cell r="U18">
            <v>815132.68</v>
          </cell>
        </row>
        <row r="19">
          <cell r="A19" t="str">
            <v>14102</v>
          </cell>
          <cell r="B19" t="str">
            <v>14102  APORTACION POR SEGURO DE VIDA AL ISSSTESON</v>
          </cell>
          <cell r="C19">
            <v>95.76</v>
          </cell>
          <cell r="D19">
            <v>7</v>
          </cell>
          <cell r="E19">
            <v>7</v>
          </cell>
          <cell r="F19">
            <v>7.4</v>
          </cell>
          <cell r="G19">
            <v>7.4</v>
          </cell>
          <cell r="H19">
            <v>7.4</v>
          </cell>
          <cell r="I19">
            <v>7.4</v>
          </cell>
          <cell r="J19">
            <v>7.4</v>
          </cell>
          <cell r="K19">
            <v>7.4</v>
          </cell>
          <cell r="L19">
            <v>7.4</v>
          </cell>
          <cell r="M19">
            <v>7.1</v>
          </cell>
          <cell r="N19">
            <v>8.1000000000000014</v>
          </cell>
          <cell r="O19">
            <v>8.1</v>
          </cell>
          <cell r="P19">
            <v>89.1</v>
          </cell>
          <cell r="Q19">
            <v>23.3</v>
          </cell>
          <cell r="R19">
            <v>95.76</v>
          </cell>
          <cell r="S19">
            <v>-8.3266726846886741E-17</v>
          </cell>
          <cell r="T19">
            <v>95.759999999999991</v>
          </cell>
          <cell r="U19">
            <v>89.100000000000023</v>
          </cell>
        </row>
        <row r="20">
          <cell r="A20" t="str">
            <v>14103</v>
          </cell>
          <cell r="B20" t="str">
            <v>14103  APORTACION POR SEGURO DE RETIRO AL ISSSTESON</v>
          </cell>
          <cell r="C20">
            <v>1552.3200000000004</v>
          </cell>
          <cell r="D20">
            <v>107.8</v>
          </cell>
          <cell r="E20">
            <v>112</v>
          </cell>
          <cell r="F20">
            <v>118.4</v>
          </cell>
          <cell r="G20">
            <v>118.4</v>
          </cell>
          <cell r="H20">
            <v>118.4</v>
          </cell>
          <cell r="I20">
            <v>118.4</v>
          </cell>
          <cell r="J20">
            <v>118.4</v>
          </cell>
          <cell r="K20">
            <v>118.4</v>
          </cell>
          <cell r="L20">
            <v>118.4</v>
          </cell>
          <cell r="M20">
            <v>113.6</v>
          </cell>
          <cell r="N20">
            <v>129.60000000000002</v>
          </cell>
          <cell r="O20">
            <v>129.6</v>
          </cell>
          <cell r="P20">
            <v>1421.3999999999996</v>
          </cell>
          <cell r="Q20">
            <v>372.8</v>
          </cell>
          <cell r="R20">
            <v>1552.3200000000002</v>
          </cell>
          <cell r="S20">
            <v>1.7763568394002505E-15</v>
          </cell>
          <cell r="T20">
            <v>1552.3200000000002</v>
          </cell>
          <cell r="U20">
            <v>1421.4</v>
          </cell>
        </row>
        <row r="21">
          <cell r="A21" t="str">
            <v>14104</v>
          </cell>
          <cell r="B21" t="str">
            <v>14104  ASIGNACION PARA PRESTAMOS A CORTO PLAZO</v>
          </cell>
          <cell r="C21">
            <v>54363.28</v>
          </cell>
          <cell r="D21">
            <v>3725.5999999999995</v>
          </cell>
          <cell r="E21">
            <v>3755.9599999999987</v>
          </cell>
          <cell r="F21">
            <v>4175.7099999999991</v>
          </cell>
          <cell r="G21">
            <v>3933.86</v>
          </cell>
          <cell r="H21">
            <v>3935.97</v>
          </cell>
          <cell r="I21">
            <v>3938.0799999999995</v>
          </cell>
          <cell r="J21">
            <v>3944.119999999999</v>
          </cell>
          <cell r="K21">
            <v>3944.119999999999</v>
          </cell>
          <cell r="L21">
            <v>3944.119999999999</v>
          </cell>
          <cell r="M21">
            <v>3852.2</v>
          </cell>
          <cell r="N21">
            <v>4374.7499999999991</v>
          </cell>
          <cell r="O21">
            <v>4420.78</v>
          </cell>
          <cell r="P21">
            <v>47945.26999999999</v>
          </cell>
          <cell r="Q21">
            <v>12647.73</v>
          </cell>
          <cell r="R21">
            <v>54363.28</v>
          </cell>
          <cell r="S21">
            <v>0</v>
          </cell>
          <cell r="T21">
            <v>54363.28</v>
          </cell>
          <cell r="U21">
            <v>47945.27</v>
          </cell>
        </row>
        <row r="22">
          <cell r="A22" t="str">
            <v>14105</v>
          </cell>
          <cell r="B22" t="str">
            <v>14105  APORTACIONES AL SEGURO DE CESANTIA DE EDAD AVANZAD</v>
          </cell>
          <cell r="C22">
            <v>54363.28</v>
          </cell>
          <cell r="D22">
            <v>3725.5999999999995</v>
          </cell>
          <cell r="E22">
            <v>3755.9599999999987</v>
          </cell>
          <cell r="F22">
            <v>4175.7099999999991</v>
          </cell>
          <cell r="G22">
            <v>3933.86</v>
          </cell>
          <cell r="H22">
            <v>3935.97</v>
          </cell>
          <cell r="I22">
            <v>3938.0799999999995</v>
          </cell>
          <cell r="J22">
            <v>3944.119999999999</v>
          </cell>
          <cell r="K22">
            <v>3944.119999999999</v>
          </cell>
          <cell r="L22">
            <v>3944.119999999999</v>
          </cell>
          <cell r="M22">
            <v>3852.1999999999994</v>
          </cell>
          <cell r="N22">
            <v>4374.7499999999991</v>
          </cell>
          <cell r="O22">
            <v>4420.78</v>
          </cell>
          <cell r="P22">
            <v>47945.26999999999</v>
          </cell>
          <cell r="Q22">
            <v>12647.73</v>
          </cell>
          <cell r="R22">
            <v>54363.28</v>
          </cell>
          <cell r="S22">
            <v>0</v>
          </cell>
          <cell r="T22">
            <v>54363.28</v>
          </cell>
          <cell r="U22">
            <v>47945.27</v>
          </cell>
        </row>
        <row r="23">
          <cell r="A23" t="str">
            <v>14106</v>
          </cell>
          <cell r="B23" t="str">
            <v>14106  OTRAS PRESTACIONES DE SEGURIDAD SOCIAL</v>
          </cell>
          <cell r="C23">
            <v>325459.71000000002</v>
          </cell>
          <cell r="D23">
            <v>18629.260000000002</v>
          </cell>
          <cell r="E23">
            <v>18781.11</v>
          </cell>
          <cell r="F23">
            <v>20879.939999999999</v>
          </cell>
          <cell r="G23">
            <v>19670.659999999996</v>
          </cell>
          <cell r="H23">
            <v>19681.190000000002</v>
          </cell>
          <cell r="I23">
            <v>19691.719999999998</v>
          </cell>
          <cell r="J23">
            <v>19721.940000000002</v>
          </cell>
          <cell r="K23">
            <v>19721.939999999999</v>
          </cell>
          <cell r="L23">
            <v>19721.939999999999</v>
          </cell>
          <cell r="M23">
            <v>19262.339999999997</v>
          </cell>
          <cell r="N23">
            <v>21875.129999999994</v>
          </cell>
          <cell r="O23">
            <v>22105.31</v>
          </cell>
          <cell r="P23">
            <v>239742.48</v>
          </cell>
          <cell r="Q23">
            <v>63242.779999999984</v>
          </cell>
          <cell r="R23">
            <v>326179.71000000002</v>
          </cell>
          <cell r="S23">
            <v>-720</v>
          </cell>
          <cell r="T23">
            <v>325459.71000000002</v>
          </cell>
          <cell r="U23">
            <v>239742.47999999995</v>
          </cell>
        </row>
        <row r="24">
          <cell r="A24" t="str">
            <v>14107</v>
          </cell>
          <cell r="B24" t="str">
            <v>14107  APORTACION PARA INFRAESTRUCTURA, EQUIPAMIENTO Y MA</v>
          </cell>
          <cell r="C24">
            <v>108726.57</v>
          </cell>
          <cell r="D24">
            <v>7451.4999999999973</v>
          </cell>
          <cell r="E24">
            <v>7512.2299999999987</v>
          </cell>
          <cell r="F24">
            <v>8351.739999999998</v>
          </cell>
          <cell r="G24">
            <v>7868.0199999999986</v>
          </cell>
          <cell r="H24">
            <v>7872.2399999999989</v>
          </cell>
          <cell r="I24">
            <v>7876.4599999999973</v>
          </cell>
          <cell r="J24">
            <v>7888.56</v>
          </cell>
          <cell r="K24">
            <v>7888.56</v>
          </cell>
          <cell r="L24">
            <v>7888.56</v>
          </cell>
          <cell r="M24">
            <v>7704.7100000000009</v>
          </cell>
          <cell r="N24">
            <v>8749.75</v>
          </cell>
          <cell r="O24">
            <v>8841.81</v>
          </cell>
          <cell r="P24">
            <v>95894.139999999985</v>
          </cell>
          <cell r="Q24">
            <v>25296.269999999997</v>
          </cell>
          <cell r="R24">
            <v>108726.57</v>
          </cell>
          <cell r="S24">
            <v>0</v>
          </cell>
          <cell r="T24">
            <v>108726.57</v>
          </cell>
          <cell r="U24">
            <v>95894.140000000014</v>
          </cell>
        </row>
        <row r="25">
          <cell r="A25" t="str">
            <v>14108</v>
          </cell>
          <cell r="B25" t="str">
            <v>14108  APORTACIONES PARA LA ATENCIÓN DE ENFERMEDADES PREE</v>
          </cell>
          <cell r="C25">
            <v>112880</v>
          </cell>
          <cell r="D25">
            <v>8894</v>
          </cell>
          <cell r="E25">
            <v>8208</v>
          </cell>
          <cell r="F25">
            <v>7522</v>
          </cell>
          <cell r="G25">
            <v>7522</v>
          </cell>
          <cell r="H25">
            <v>11283</v>
          </cell>
          <cell r="I25">
            <v>11283</v>
          </cell>
          <cell r="J25">
            <v>11283</v>
          </cell>
          <cell r="K25">
            <v>11283</v>
          </cell>
          <cell r="L25">
            <v>11283</v>
          </cell>
          <cell r="M25">
            <v>11283</v>
          </cell>
          <cell r="N25">
            <v>6505</v>
          </cell>
          <cell r="O25">
            <v>6505</v>
          </cell>
          <cell r="P25">
            <v>112854</v>
          </cell>
          <cell r="Q25">
            <v>24293</v>
          </cell>
          <cell r="R25">
            <v>106728</v>
          </cell>
          <cell r="S25">
            <v>6152</v>
          </cell>
          <cell r="T25">
            <v>112880</v>
          </cell>
          <cell r="U25">
            <v>112854</v>
          </cell>
        </row>
        <row r="26">
          <cell r="A26" t="str">
            <v>14201</v>
          </cell>
          <cell r="B26" t="str">
            <v>14201  APORTACIONES AL FOVISSSTE</v>
          </cell>
          <cell r="C26">
            <v>434906.28</v>
          </cell>
          <cell r="D26">
            <v>29806.960000000006</v>
          </cell>
          <cell r="E26">
            <v>30049.919999999998</v>
          </cell>
          <cell r="F26">
            <v>33408.07</v>
          </cell>
          <cell r="G26">
            <v>31473.219999999994</v>
          </cell>
          <cell r="H26">
            <v>31490.080000000002</v>
          </cell>
          <cell r="I26">
            <v>31506.94</v>
          </cell>
          <cell r="J26">
            <v>31555.3</v>
          </cell>
          <cell r="K26">
            <v>31555.3</v>
          </cell>
          <cell r="L26">
            <v>31555.3</v>
          </cell>
          <cell r="M26">
            <v>30819.919999999991</v>
          </cell>
          <cell r="N26">
            <v>35000.379999999997</v>
          </cell>
          <cell r="O26">
            <v>35368.639999999999</v>
          </cell>
          <cell r="P26">
            <v>383590.03</v>
          </cell>
          <cell r="Q26">
            <v>101188.93999999999</v>
          </cell>
          <cell r="R26">
            <v>434906.28</v>
          </cell>
          <cell r="S26">
            <v>0</v>
          </cell>
          <cell r="T26">
            <v>434906.28</v>
          </cell>
          <cell r="U26">
            <v>383590.02999999997</v>
          </cell>
        </row>
        <row r="27">
          <cell r="A27" t="str">
            <v>14301</v>
          </cell>
          <cell r="B27" t="str">
            <v>14301  APORTACIONES AL SISTEMA DE AHORRO PARA EL RETIRO</v>
          </cell>
          <cell r="C27">
            <v>1848351.7099999997</v>
          </cell>
          <cell r="D27">
            <v>130405.65999999996</v>
          </cell>
          <cell r="E27">
            <v>131468.61000000002</v>
          </cell>
          <cell r="F27">
            <v>146160.5</v>
          </cell>
          <cell r="G27">
            <v>137695.52000000002</v>
          </cell>
          <cell r="H27">
            <v>137769.29</v>
          </cell>
          <cell r="I27">
            <v>137843.06</v>
          </cell>
          <cell r="J27">
            <v>138054.66</v>
          </cell>
          <cell r="K27">
            <v>138054.66</v>
          </cell>
          <cell r="L27">
            <v>138054.66</v>
          </cell>
          <cell r="M27">
            <v>134837.43000000002</v>
          </cell>
          <cell r="N27">
            <v>153126.97000000003</v>
          </cell>
          <cell r="O27">
            <v>154738.24000000002</v>
          </cell>
          <cell r="P27">
            <v>1678209.26</v>
          </cell>
          <cell r="Q27">
            <v>442702.64</v>
          </cell>
          <cell r="R27">
            <v>1848351.71</v>
          </cell>
          <cell r="S27">
            <v>0</v>
          </cell>
          <cell r="T27">
            <v>1848351.71</v>
          </cell>
          <cell r="U27">
            <v>1678209.2600000005</v>
          </cell>
        </row>
        <row r="28">
          <cell r="A28" t="str">
            <v>15201</v>
          </cell>
          <cell r="B28" t="str">
            <v>15201  INDEMNIZACIONES AL PERSONAL</v>
          </cell>
          <cell r="C28">
            <v>55242.32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55242.32</v>
          </cell>
          <cell r="O28">
            <v>0</v>
          </cell>
          <cell r="P28">
            <v>55242.32</v>
          </cell>
          <cell r="Q28">
            <v>55242.32</v>
          </cell>
          <cell r="R28">
            <v>0</v>
          </cell>
          <cell r="S28">
            <v>55242.32</v>
          </cell>
          <cell r="T28">
            <v>55242.32</v>
          </cell>
          <cell r="U28">
            <v>55242.32</v>
          </cell>
        </row>
        <row r="29">
          <cell r="A29" t="str">
            <v>17102</v>
          </cell>
          <cell r="B29" t="str">
            <v>17102  ESTIMULOS AL PERSONAL</v>
          </cell>
          <cell r="C29">
            <v>2146125.7200000002</v>
          </cell>
          <cell r="D29">
            <v>149093.81</v>
          </cell>
          <cell r="E29">
            <v>133343.81</v>
          </cell>
          <cell r="F29">
            <v>169043.81</v>
          </cell>
          <cell r="G29">
            <v>161588.81</v>
          </cell>
          <cell r="H29">
            <v>155043.81</v>
          </cell>
          <cell r="I29">
            <v>155043.81</v>
          </cell>
          <cell r="J29">
            <v>155043.81</v>
          </cell>
          <cell r="K29">
            <v>412280.32000000001</v>
          </cell>
          <cell r="L29">
            <v>0</v>
          </cell>
          <cell r="M29">
            <v>117273.32</v>
          </cell>
          <cell r="N29">
            <v>131211.10999999999</v>
          </cell>
          <cell r="O29">
            <v>387216.76</v>
          </cell>
          <cell r="P29">
            <v>2126183.1800000006</v>
          </cell>
          <cell r="Q29">
            <v>635701.18999999994</v>
          </cell>
          <cell r="R29">
            <v>2146125.7200000002</v>
          </cell>
          <cell r="S29">
            <v>0</v>
          </cell>
          <cell r="T29">
            <v>2146125.7200000002</v>
          </cell>
          <cell r="U29">
            <v>2126183.1800000006</v>
          </cell>
        </row>
        <row r="30">
          <cell r="A30" t="str">
            <v>21101</v>
          </cell>
          <cell r="B30" t="str">
            <v>21101  MATERIALES, UTILES Y EQUIPOS MENORES DE OFICINA</v>
          </cell>
          <cell r="C30">
            <v>331330.34999999998</v>
          </cell>
          <cell r="D30">
            <v>2584.5</v>
          </cell>
          <cell r="E30">
            <v>6190.93</v>
          </cell>
          <cell r="F30">
            <v>5137.1099999999997</v>
          </cell>
          <cell r="G30">
            <v>6438.95</v>
          </cell>
          <cell r="H30">
            <v>6285.24</v>
          </cell>
          <cell r="I30">
            <v>11645.18</v>
          </cell>
          <cell r="J30">
            <v>8121.8199999999988</v>
          </cell>
          <cell r="K30">
            <v>9154.6999999999989</v>
          </cell>
          <cell r="L30">
            <v>1172.0900000000001</v>
          </cell>
          <cell r="M30">
            <v>4917.3599999999997</v>
          </cell>
          <cell r="N30">
            <v>6347.99</v>
          </cell>
          <cell r="O30">
            <v>5920.89</v>
          </cell>
          <cell r="P30">
            <v>73916.760000000009</v>
          </cell>
          <cell r="Q30">
            <v>17186.239999999998</v>
          </cell>
          <cell r="R30">
            <v>400000</v>
          </cell>
          <cell r="S30">
            <v>-68669.649999999994</v>
          </cell>
          <cell r="T30">
            <v>331330.35000000003</v>
          </cell>
          <cell r="U30">
            <v>73916.760000000009</v>
          </cell>
        </row>
        <row r="31">
          <cell r="A31" t="str">
            <v>21201</v>
          </cell>
          <cell r="B31" t="str">
            <v>21201  MATERIALES Y UTILES DE IMPRESIÓN Y PRODUCCION</v>
          </cell>
          <cell r="C31">
            <v>218669.65000000002</v>
          </cell>
          <cell r="D31">
            <v>0</v>
          </cell>
          <cell r="E31">
            <v>12034.72</v>
          </cell>
          <cell r="F31">
            <v>24555.72</v>
          </cell>
          <cell r="G31">
            <v>15506.88</v>
          </cell>
          <cell r="H31">
            <v>7559.16</v>
          </cell>
          <cell r="I31">
            <v>7693.8</v>
          </cell>
          <cell r="J31">
            <v>38156.629999999997</v>
          </cell>
          <cell r="K31">
            <v>33130.239999999998</v>
          </cell>
          <cell r="L31">
            <v>4996.12</v>
          </cell>
          <cell r="M31">
            <v>0</v>
          </cell>
          <cell r="N31">
            <v>8283.9200000000019</v>
          </cell>
          <cell r="O31">
            <v>22361.32</v>
          </cell>
          <cell r="P31">
            <v>174278.51</v>
          </cell>
          <cell r="Q31">
            <v>30645.24</v>
          </cell>
          <cell r="R31">
            <v>150000</v>
          </cell>
          <cell r="S31">
            <v>68669.649999999994</v>
          </cell>
          <cell r="T31">
            <v>218669.65000000002</v>
          </cell>
          <cell r="U31">
            <v>174278.51</v>
          </cell>
        </row>
        <row r="32">
          <cell r="A32" t="str">
            <v>21501</v>
          </cell>
          <cell r="B32" t="str">
            <v>21501  MATERIAL PARA INFORMACION</v>
          </cell>
          <cell r="C32">
            <v>280000</v>
          </cell>
          <cell r="D32">
            <v>2942.01</v>
          </cell>
          <cell r="E32">
            <v>6566.01</v>
          </cell>
          <cell r="F32">
            <v>12258.36</v>
          </cell>
          <cell r="G32">
            <v>0</v>
          </cell>
          <cell r="H32">
            <v>6618.39</v>
          </cell>
          <cell r="I32">
            <v>8206</v>
          </cell>
          <cell r="J32">
            <v>0</v>
          </cell>
          <cell r="K32">
            <v>1975.75</v>
          </cell>
          <cell r="L32">
            <v>0</v>
          </cell>
          <cell r="M32">
            <v>63901.25</v>
          </cell>
          <cell r="N32">
            <v>1772.69</v>
          </cell>
          <cell r="O32">
            <v>1000</v>
          </cell>
          <cell r="P32">
            <v>105240.46</v>
          </cell>
          <cell r="Q32">
            <v>66673.94</v>
          </cell>
          <cell r="R32">
            <v>280000</v>
          </cell>
          <cell r="S32">
            <v>0</v>
          </cell>
          <cell r="T32">
            <v>280000</v>
          </cell>
          <cell r="U32">
            <v>105240.45999999999</v>
          </cell>
        </row>
        <row r="33">
          <cell r="A33" t="str">
            <v>21601</v>
          </cell>
          <cell r="B33" t="str">
            <v>21601  MATERIAL DE LIMPIEZA</v>
          </cell>
          <cell r="C33">
            <v>10000</v>
          </cell>
          <cell r="D33">
            <v>0</v>
          </cell>
          <cell r="E33">
            <v>0</v>
          </cell>
          <cell r="F33">
            <v>236.75</v>
          </cell>
          <cell r="G33">
            <v>0</v>
          </cell>
          <cell r="H33">
            <v>0</v>
          </cell>
          <cell r="I33">
            <v>36</v>
          </cell>
          <cell r="J33">
            <v>788.07</v>
          </cell>
          <cell r="K33">
            <v>0</v>
          </cell>
          <cell r="L33">
            <v>692.73</v>
          </cell>
          <cell r="M33">
            <v>59</v>
          </cell>
          <cell r="N33">
            <v>1988.99</v>
          </cell>
          <cell r="O33">
            <v>240.48</v>
          </cell>
          <cell r="P33">
            <v>4042.02</v>
          </cell>
          <cell r="Q33">
            <v>2288.4699999999998</v>
          </cell>
          <cell r="R33">
            <v>10000</v>
          </cell>
          <cell r="S33">
            <v>0</v>
          </cell>
          <cell r="T33">
            <v>10000</v>
          </cell>
          <cell r="U33">
            <v>4042.0200000000004</v>
          </cell>
        </row>
        <row r="34">
          <cell r="A34" t="str">
            <v>21801</v>
          </cell>
          <cell r="B34" t="str">
            <v>21801  PLACAS, ENGOMADOS, CALCOMANIAS Y HOLOGRAMAS</v>
          </cell>
          <cell r="C34">
            <v>10810</v>
          </cell>
          <cell r="D34">
            <v>0</v>
          </cell>
          <cell r="E34">
            <v>0</v>
          </cell>
          <cell r="F34">
            <v>10810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10810</v>
          </cell>
          <cell r="Q34">
            <v>0</v>
          </cell>
          <cell r="R34">
            <v>10500</v>
          </cell>
          <cell r="S34">
            <v>310</v>
          </cell>
          <cell r="T34">
            <v>10810</v>
          </cell>
          <cell r="U34">
            <v>10810</v>
          </cell>
        </row>
        <row r="35">
          <cell r="A35" t="str">
            <v>22101</v>
          </cell>
          <cell r="B35" t="str">
            <v>22101  PRODUCTOS ALIMENTICIOS PARA EL PERSONAL EN LAS INS</v>
          </cell>
          <cell r="C35">
            <v>100000</v>
          </cell>
          <cell r="D35">
            <v>1002</v>
          </cell>
          <cell r="E35">
            <v>7995.01</v>
          </cell>
          <cell r="F35">
            <v>5692.55</v>
          </cell>
          <cell r="G35">
            <v>11486.03</v>
          </cell>
          <cell r="H35">
            <v>8957</v>
          </cell>
          <cell r="I35">
            <v>9039.65</v>
          </cell>
          <cell r="J35">
            <v>11120.730000000003</v>
          </cell>
          <cell r="K35">
            <v>7378.92</v>
          </cell>
          <cell r="L35">
            <v>6875.57</v>
          </cell>
          <cell r="M35">
            <v>3703.3</v>
          </cell>
          <cell r="N35">
            <v>8000.07</v>
          </cell>
          <cell r="O35">
            <v>4795.2299999999996</v>
          </cell>
          <cell r="P35">
            <v>86046.059999999983</v>
          </cell>
          <cell r="Q35">
            <v>16498.599999999999</v>
          </cell>
          <cell r="R35">
            <v>70000</v>
          </cell>
          <cell r="S35">
            <v>30000</v>
          </cell>
          <cell r="T35">
            <v>100000</v>
          </cell>
          <cell r="U35">
            <v>86046.059999999983</v>
          </cell>
        </row>
        <row r="36">
          <cell r="A36" t="str">
            <v>22301</v>
          </cell>
          <cell r="B36" t="str">
            <v>22301  UTENSILIOS PARA EL SERVICIO DE ALIMENTACION</v>
          </cell>
          <cell r="C36">
            <v>4690</v>
          </cell>
          <cell r="D36">
            <v>0</v>
          </cell>
          <cell r="E36">
            <v>602.54999999999995</v>
          </cell>
          <cell r="F36">
            <v>0</v>
          </cell>
          <cell r="G36">
            <v>0</v>
          </cell>
          <cell r="H36">
            <v>449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523.07999999999993</v>
          </cell>
          <cell r="P36">
            <v>1574.63</v>
          </cell>
          <cell r="Q36">
            <v>523.07999999999993</v>
          </cell>
          <cell r="R36">
            <v>5000</v>
          </cell>
          <cell r="S36">
            <v>-310</v>
          </cell>
          <cell r="T36">
            <v>4690</v>
          </cell>
          <cell r="U36">
            <v>1574.63</v>
          </cell>
        </row>
        <row r="37">
          <cell r="A37" t="str">
            <v>24801</v>
          </cell>
          <cell r="B37" t="str">
            <v>24801  MATERIALES COMPLEMENTARIOS</v>
          </cell>
          <cell r="C37">
            <v>10000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10000</v>
          </cell>
          <cell r="S37">
            <v>0</v>
          </cell>
          <cell r="T37">
            <v>10000</v>
          </cell>
          <cell r="U37">
            <v>0</v>
          </cell>
        </row>
        <row r="38">
          <cell r="A38" t="str">
            <v>25301</v>
          </cell>
          <cell r="B38" t="str">
            <v>25301  MEDICINAS Y PRODUCTOS FARMACEUTICOS</v>
          </cell>
          <cell r="C38">
            <v>1000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1000</v>
          </cell>
          <cell r="S38">
            <v>0</v>
          </cell>
          <cell r="T38">
            <v>1000</v>
          </cell>
          <cell r="U38">
            <v>0</v>
          </cell>
        </row>
        <row r="39">
          <cell r="A39" t="str">
            <v>26101</v>
          </cell>
          <cell r="B39" t="str">
            <v>26101  COMBUSTIBLES</v>
          </cell>
          <cell r="C39">
            <v>300000</v>
          </cell>
          <cell r="D39">
            <v>1750.01</v>
          </cell>
          <cell r="E39">
            <v>27354.43</v>
          </cell>
          <cell r="F39">
            <v>15569.25</v>
          </cell>
          <cell r="G39">
            <v>28597.89</v>
          </cell>
          <cell r="H39">
            <v>15195.8</v>
          </cell>
          <cell r="I39">
            <v>30514.21</v>
          </cell>
          <cell r="J39">
            <v>26970.89</v>
          </cell>
          <cell r="K39">
            <v>23681.359999999997</v>
          </cell>
          <cell r="L39">
            <v>24343.97</v>
          </cell>
          <cell r="M39">
            <v>11760.830000000002</v>
          </cell>
          <cell r="N39">
            <v>26375.23</v>
          </cell>
          <cell r="O39">
            <v>25521.1</v>
          </cell>
          <cell r="P39">
            <v>257634.96999999997</v>
          </cell>
          <cell r="Q39">
            <v>63657.159999999996</v>
          </cell>
          <cell r="R39">
            <v>300000</v>
          </cell>
          <cell r="S39">
            <v>0</v>
          </cell>
          <cell r="T39">
            <v>300000</v>
          </cell>
          <cell r="U39">
            <v>257634.97000000006</v>
          </cell>
        </row>
        <row r="40">
          <cell r="A40" t="str">
            <v>29101</v>
          </cell>
          <cell r="B40" t="str">
            <v>29101  HERRAMIENTAS MENORES</v>
          </cell>
          <cell r="C40">
            <v>70000</v>
          </cell>
          <cell r="D40">
            <v>0</v>
          </cell>
          <cell r="E40">
            <v>0</v>
          </cell>
          <cell r="F40">
            <v>9851.8799999999992</v>
          </cell>
          <cell r="G40">
            <v>0</v>
          </cell>
          <cell r="H40">
            <v>33.729999999999997</v>
          </cell>
          <cell r="I40">
            <v>0</v>
          </cell>
          <cell r="J40">
            <v>0</v>
          </cell>
          <cell r="K40">
            <v>1798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11683.609999999997</v>
          </cell>
          <cell r="Q40">
            <v>0</v>
          </cell>
          <cell r="R40">
            <v>100000</v>
          </cell>
          <cell r="S40">
            <v>-30000</v>
          </cell>
          <cell r="T40">
            <v>70000</v>
          </cell>
          <cell r="U40">
            <v>11683.609999999997</v>
          </cell>
        </row>
        <row r="41">
          <cell r="A41" t="str">
            <v>29401</v>
          </cell>
          <cell r="B41" t="str">
            <v>29401  REFACCIONES Y ACCESORIOS MENORES DE EQUIPO DE COMP</v>
          </cell>
          <cell r="C41">
            <v>80000</v>
          </cell>
          <cell r="D41">
            <v>0</v>
          </cell>
          <cell r="E41">
            <v>0</v>
          </cell>
          <cell r="F41">
            <v>6446.1200000000008</v>
          </cell>
          <cell r="G41">
            <v>0</v>
          </cell>
          <cell r="H41">
            <v>1722.6</v>
          </cell>
          <cell r="I41">
            <v>7294.08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24344.799999999999</v>
          </cell>
          <cell r="O41">
            <v>6638.4</v>
          </cell>
          <cell r="P41">
            <v>46446</v>
          </cell>
          <cell r="Q41">
            <v>30983.199999999997</v>
          </cell>
          <cell r="R41">
            <v>80000</v>
          </cell>
          <cell r="S41">
            <v>0</v>
          </cell>
          <cell r="T41">
            <v>80000</v>
          </cell>
          <cell r="U41">
            <v>46446</v>
          </cell>
        </row>
        <row r="42">
          <cell r="A42" t="str">
            <v>29601</v>
          </cell>
          <cell r="B42" t="str">
            <v>29601  REFACCIONES Y ACCESORIOS MENORES DE EQUIPO DE TRAN</v>
          </cell>
          <cell r="C42">
            <v>150000</v>
          </cell>
          <cell r="D42">
            <v>0</v>
          </cell>
          <cell r="E42">
            <v>0</v>
          </cell>
          <cell r="F42">
            <v>9078.16</v>
          </cell>
          <cell r="G42">
            <v>0</v>
          </cell>
          <cell r="H42">
            <v>5080.41</v>
          </cell>
          <cell r="I42">
            <v>6275.6</v>
          </cell>
          <cell r="J42">
            <v>9353.89</v>
          </cell>
          <cell r="K42">
            <v>11094.33</v>
          </cell>
          <cell r="L42">
            <v>5476.4</v>
          </cell>
          <cell r="M42">
            <v>0</v>
          </cell>
          <cell r="N42">
            <v>8943.6</v>
          </cell>
          <cell r="O42">
            <v>2371.3199999999997</v>
          </cell>
          <cell r="P42">
            <v>57673.71</v>
          </cell>
          <cell r="Q42">
            <v>11314.92</v>
          </cell>
          <cell r="R42">
            <v>150000</v>
          </cell>
          <cell r="S42">
            <v>0</v>
          </cell>
          <cell r="T42">
            <v>150000</v>
          </cell>
          <cell r="U42">
            <v>57673.710000000006</v>
          </cell>
        </row>
        <row r="43">
          <cell r="A43" t="str">
            <v>31101</v>
          </cell>
          <cell r="B43" t="str">
            <v>31101  ENERGIA ELECTRICA</v>
          </cell>
          <cell r="C43">
            <v>1000000</v>
          </cell>
          <cell r="D43">
            <v>2857</v>
          </cell>
          <cell r="E43">
            <v>119204.69999999998</v>
          </cell>
          <cell r="F43">
            <v>24171.22</v>
          </cell>
          <cell r="G43">
            <v>20365.21</v>
          </cell>
          <cell r="H43">
            <v>47908.85</v>
          </cell>
          <cell r="I43">
            <v>75598.62</v>
          </cell>
          <cell r="J43">
            <v>40820.04</v>
          </cell>
          <cell r="K43">
            <v>71983.22</v>
          </cell>
          <cell r="L43">
            <v>46162.05</v>
          </cell>
          <cell r="M43">
            <v>68563.22</v>
          </cell>
          <cell r="N43">
            <v>46906.93</v>
          </cell>
          <cell r="O43">
            <v>41534.14</v>
          </cell>
          <cell r="P43">
            <v>606075.20000000007</v>
          </cell>
          <cell r="Q43">
            <v>157004.28999999998</v>
          </cell>
          <cell r="R43">
            <v>1000000</v>
          </cell>
          <cell r="S43">
            <v>0</v>
          </cell>
          <cell r="T43">
            <v>1000000</v>
          </cell>
          <cell r="U43">
            <v>606075.19999999995</v>
          </cell>
        </row>
        <row r="44">
          <cell r="A44" t="str">
            <v>31301</v>
          </cell>
          <cell r="B44" t="str">
            <v>31301  AGUA POTABLE</v>
          </cell>
          <cell r="C44">
            <v>60000</v>
          </cell>
          <cell r="D44">
            <v>0</v>
          </cell>
          <cell r="E44">
            <v>6414.73</v>
          </cell>
          <cell r="F44">
            <v>1885.06</v>
          </cell>
          <cell r="G44">
            <v>1111</v>
          </cell>
          <cell r="H44">
            <v>3008.74</v>
          </cell>
          <cell r="I44">
            <v>7343.36</v>
          </cell>
          <cell r="J44">
            <v>2556</v>
          </cell>
          <cell r="K44">
            <v>5868.1</v>
          </cell>
          <cell r="L44">
            <v>2662</v>
          </cell>
          <cell r="M44">
            <v>5474.59</v>
          </cell>
          <cell r="N44">
            <v>16759.29</v>
          </cell>
          <cell r="O44">
            <v>5463.18</v>
          </cell>
          <cell r="P44">
            <v>58546.05</v>
          </cell>
          <cell r="Q44">
            <v>27697.06</v>
          </cell>
          <cell r="R44">
            <v>60000</v>
          </cell>
          <cell r="S44">
            <v>0</v>
          </cell>
          <cell r="T44">
            <v>60000</v>
          </cell>
          <cell r="U44">
            <v>58546.05</v>
          </cell>
        </row>
        <row r="45">
          <cell r="A45" t="str">
            <v>31401</v>
          </cell>
          <cell r="B45" t="str">
            <v>31401  TELEFONIA TRADICIONAL</v>
          </cell>
          <cell r="C45">
            <v>480000</v>
          </cell>
          <cell r="D45">
            <v>0</v>
          </cell>
          <cell r="E45">
            <v>56867.67</v>
          </cell>
          <cell r="F45">
            <v>25967.89</v>
          </cell>
          <cell r="G45">
            <v>0</v>
          </cell>
          <cell r="H45">
            <v>28881.16</v>
          </cell>
          <cell r="I45">
            <v>31364.639999999999</v>
          </cell>
          <cell r="J45">
            <v>15038.85</v>
          </cell>
          <cell r="K45">
            <v>21663.99</v>
          </cell>
          <cell r="L45">
            <v>30260.65</v>
          </cell>
          <cell r="M45">
            <v>19857.62</v>
          </cell>
          <cell r="N45">
            <v>20342.170000000002</v>
          </cell>
          <cell r="O45">
            <v>19287.96</v>
          </cell>
          <cell r="P45">
            <v>269532.59999999998</v>
          </cell>
          <cell r="Q45">
            <v>59487.75</v>
          </cell>
          <cell r="R45">
            <v>500000</v>
          </cell>
          <cell r="S45">
            <v>-20000</v>
          </cell>
          <cell r="T45">
            <v>480000</v>
          </cell>
          <cell r="U45">
            <v>269532.59999999998</v>
          </cell>
        </row>
        <row r="46">
          <cell r="A46" t="str">
            <v>31501</v>
          </cell>
          <cell r="B46" t="str">
            <v>31501  TELEFONIA CELULAR</v>
          </cell>
          <cell r="C46">
            <v>150900</v>
          </cell>
          <cell r="D46">
            <v>3187</v>
          </cell>
          <cell r="E46">
            <v>2835</v>
          </cell>
          <cell r="F46">
            <v>2545</v>
          </cell>
          <cell r="G46">
            <v>2771</v>
          </cell>
          <cell r="H46">
            <v>2622</v>
          </cell>
          <cell r="I46">
            <v>2869</v>
          </cell>
          <cell r="J46">
            <v>3224</v>
          </cell>
          <cell r="K46">
            <v>3516</v>
          </cell>
          <cell r="L46">
            <v>2459</v>
          </cell>
          <cell r="M46">
            <v>2449</v>
          </cell>
          <cell r="N46">
            <v>2108</v>
          </cell>
          <cell r="O46">
            <v>1435</v>
          </cell>
          <cell r="P46">
            <v>32020</v>
          </cell>
          <cell r="Q46">
            <v>5992</v>
          </cell>
          <cell r="R46">
            <v>150900</v>
          </cell>
          <cell r="S46">
            <v>0</v>
          </cell>
          <cell r="T46">
            <v>150900</v>
          </cell>
          <cell r="U46">
            <v>32020</v>
          </cell>
        </row>
        <row r="47">
          <cell r="A47" t="str">
            <v>31701</v>
          </cell>
          <cell r="B47" t="str">
            <v>31701  SERVICIO DE ACCESO A INTERNET, REDES Y PROCESAMIEN</v>
          </cell>
          <cell r="C47">
            <v>45000</v>
          </cell>
          <cell r="D47">
            <v>9588</v>
          </cell>
          <cell r="E47">
            <v>0</v>
          </cell>
          <cell r="F47">
            <v>0</v>
          </cell>
          <cell r="G47">
            <v>0</v>
          </cell>
          <cell r="H47">
            <v>3480</v>
          </cell>
          <cell r="I47">
            <v>0</v>
          </cell>
          <cell r="J47">
            <v>5714.93</v>
          </cell>
          <cell r="K47">
            <v>5008.8500000000004</v>
          </cell>
          <cell r="L47">
            <v>706.08</v>
          </cell>
          <cell r="M47">
            <v>6409.78</v>
          </cell>
          <cell r="N47">
            <v>5714.94</v>
          </cell>
          <cell r="O47">
            <v>5604.78</v>
          </cell>
          <cell r="P47">
            <v>42227.360000000001</v>
          </cell>
          <cell r="Q47">
            <v>17729.5</v>
          </cell>
          <cell r="R47">
            <v>25000</v>
          </cell>
          <cell r="S47">
            <v>20000</v>
          </cell>
          <cell r="T47">
            <v>45000</v>
          </cell>
          <cell r="U47">
            <v>42227.360000000001</v>
          </cell>
        </row>
        <row r="48">
          <cell r="A48" t="str">
            <v>31801</v>
          </cell>
          <cell r="B48" t="str">
            <v>31801  SERVICIO POSTAL</v>
          </cell>
          <cell r="C48">
            <v>199350</v>
          </cell>
          <cell r="D48">
            <v>0</v>
          </cell>
          <cell r="E48">
            <v>12614.87</v>
          </cell>
          <cell r="F48">
            <v>822</v>
          </cell>
          <cell r="G48">
            <v>12237.99</v>
          </cell>
          <cell r="H48">
            <v>1425.46</v>
          </cell>
          <cell r="I48">
            <v>12005.99</v>
          </cell>
          <cell r="J48">
            <v>203</v>
          </cell>
          <cell r="K48">
            <v>12812.19</v>
          </cell>
          <cell r="L48">
            <v>1405.51</v>
          </cell>
          <cell r="M48">
            <v>0</v>
          </cell>
          <cell r="N48">
            <v>0</v>
          </cell>
          <cell r="O48">
            <v>464</v>
          </cell>
          <cell r="P48">
            <v>53991.01</v>
          </cell>
          <cell r="Q48">
            <v>464</v>
          </cell>
          <cell r="R48">
            <v>200000</v>
          </cell>
          <cell r="S48">
            <v>-650</v>
          </cell>
          <cell r="T48">
            <v>199350</v>
          </cell>
          <cell r="U48">
            <v>53991.01</v>
          </cell>
        </row>
        <row r="49">
          <cell r="A49" t="str">
            <v>32201</v>
          </cell>
          <cell r="B49" t="str">
            <v>32201  ARRENDAMIENTO DE EDIFICIOS</v>
          </cell>
          <cell r="C49">
            <v>2300000</v>
          </cell>
          <cell r="D49">
            <v>0</v>
          </cell>
          <cell r="E49">
            <v>204130.55</v>
          </cell>
          <cell r="F49">
            <v>203249.17</v>
          </cell>
          <cell r="G49">
            <v>252117.4</v>
          </cell>
          <cell r="H49">
            <v>149583</v>
          </cell>
          <cell r="I49">
            <v>161821.19</v>
          </cell>
          <cell r="J49">
            <v>169815.18</v>
          </cell>
          <cell r="K49">
            <v>318019.93000000005</v>
          </cell>
          <cell r="L49">
            <v>48104.14</v>
          </cell>
          <cell r="M49">
            <v>212130.13</v>
          </cell>
          <cell r="N49">
            <v>181272.04</v>
          </cell>
          <cell r="O49">
            <v>292100.88999999996</v>
          </cell>
          <cell r="P49">
            <v>2192343.62</v>
          </cell>
          <cell r="Q49">
            <v>685503.06</v>
          </cell>
          <cell r="R49">
            <v>2300000</v>
          </cell>
          <cell r="S49">
            <v>0</v>
          </cell>
          <cell r="T49">
            <v>2300000</v>
          </cell>
          <cell r="U49">
            <v>2192343.62</v>
          </cell>
        </row>
        <row r="50">
          <cell r="A50" t="str">
            <v>32301</v>
          </cell>
          <cell r="B50" t="str">
            <v>32301  ARRENDAMIENTO DE MUEBLES, MAQUINARIA Y EQUIPO</v>
          </cell>
          <cell r="C50">
            <v>100000</v>
          </cell>
          <cell r="D50">
            <v>0</v>
          </cell>
          <cell r="E50">
            <v>11368</v>
          </cell>
          <cell r="F50">
            <v>4129.6000000000004</v>
          </cell>
          <cell r="G50">
            <v>5394.0000000000009</v>
          </cell>
          <cell r="H50">
            <v>4129.6000000000004</v>
          </cell>
          <cell r="I50">
            <v>19986.399999999998</v>
          </cell>
          <cell r="J50">
            <v>5150.4000000000005</v>
          </cell>
          <cell r="K50">
            <v>20369.600000000002</v>
          </cell>
          <cell r="L50">
            <v>4187.6000000000004</v>
          </cell>
          <cell r="M50">
            <v>9547.3799999999992</v>
          </cell>
          <cell r="N50">
            <v>4129.6000000000004</v>
          </cell>
          <cell r="O50">
            <v>9720.8000000000011</v>
          </cell>
          <cell r="P50">
            <v>98112.980000000025</v>
          </cell>
          <cell r="Q50">
            <v>23397.78</v>
          </cell>
          <cell r="R50">
            <v>100000</v>
          </cell>
          <cell r="S50">
            <v>0</v>
          </cell>
          <cell r="T50">
            <v>100000</v>
          </cell>
          <cell r="U50">
            <v>98112.980000000025</v>
          </cell>
        </row>
        <row r="51">
          <cell r="A51" t="str">
            <v>32501</v>
          </cell>
          <cell r="B51" t="str">
            <v>32501  ARRENDAMIENTO DE EQUIPO DE TRANSPORTE</v>
          </cell>
          <cell r="C51">
            <v>350000</v>
          </cell>
          <cell r="D51">
            <v>0</v>
          </cell>
          <cell r="E51">
            <v>0</v>
          </cell>
          <cell r="F51">
            <v>5142.01</v>
          </cell>
          <cell r="G51">
            <v>12889.01</v>
          </cell>
          <cell r="H51">
            <v>28900</v>
          </cell>
          <cell r="I51">
            <v>5850</v>
          </cell>
          <cell r="J51">
            <v>0</v>
          </cell>
          <cell r="K51">
            <v>0</v>
          </cell>
          <cell r="L51">
            <v>7490.75</v>
          </cell>
          <cell r="M51">
            <v>0</v>
          </cell>
          <cell r="N51">
            <v>1766</v>
          </cell>
          <cell r="O51">
            <v>12654.87</v>
          </cell>
          <cell r="P51">
            <v>74692.639999999999</v>
          </cell>
          <cell r="Q51">
            <v>14420.87</v>
          </cell>
          <cell r="R51">
            <v>350000</v>
          </cell>
          <cell r="S51">
            <v>0</v>
          </cell>
          <cell r="T51">
            <v>350000</v>
          </cell>
          <cell r="U51">
            <v>74692.639999999999</v>
          </cell>
        </row>
        <row r="52">
          <cell r="A52" t="str">
            <v>33101</v>
          </cell>
          <cell r="B52" t="str">
            <v>33101  SERVICIOS LEGALES, DE CONTABILIDAD, AUDITORIAS Y R</v>
          </cell>
          <cell r="C52">
            <v>1000000</v>
          </cell>
          <cell r="D52">
            <v>0</v>
          </cell>
          <cell r="E52">
            <v>0</v>
          </cell>
          <cell r="F52">
            <v>33304</v>
          </cell>
          <cell r="G52">
            <v>16344.4</v>
          </cell>
          <cell r="H52">
            <v>18096</v>
          </cell>
          <cell r="I52">
            <v>0</v>
          </cell>
          <cell r="J52">
            <v>94076</v>
          </cell>
          <cell r="K52">
            <v>0</v>
          </cell>
          <cell r="L52">
            <v>18096</v>
          </cell>
          <cell r="M52">
            <v>0</v>
          </cell>
          <cell r="N52">
            <v>0</v>
          </cell>
          <cell r="O52">
            <v>580</v>
          </cell>
          <cell r="P52">
            <v>180496.4</v>
          </cell>
          <cell r="Q52">
            <v>580</v>
          </cell>
          <cell r="R52">
            <v>1000000</v>
          </cell>
          <cell r="S52">
            <v>0</v>
          </cell>
          <cell r="T52">
            <v>1000000</v>
          </cell>
          <cell r="U52">
            <v>180496.4</v>
          </cell>
        </row>
        <row r="53">
          <cell r="A53" t="str">
            <v>33301</v>
          </cell>
          <cell r="B53" t="str">
            <v>33301  SERVICIOS DE INFORMATICA</v>
          </cell>
          <cell r="C53">
            <v>25000</v>
          </cell>
          <cell r="D53">
            <v>0</v>
          </cell>
          <cell r="E53">
            <v>0</v>
          </cell>
          <cell r="F53">
            <v>9280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9280</v>
          </cell>
          <cell r="Q53">
            <v>0</v>
          </cell>
          <cell r="R53">
            <v>25000</v>
          </cell>
          <cell r="S53">
            <v>0</v>
          </cell>
          <cell r="T53">
            <v>25000</v>
          </cell>
          <cell r="U53">
            <v>9280</v>
          </cell>
        </row>
        <row r="54">
          <cell r="A54" t="str">
            <v>33302</v>
          </cell>
          <cell r="B54" t="str">
            <v>33302  SERVICIOS DE CONSULTORIAS</v>
          </cell>
          <cell r="C54">
            <v>4246000</v>
          </cell>
          <cell r="D54">
            <v>0</v>
          </cell>
          <cell r="E54">
            <v>0</v>
          </cell>
          <cell r="F54">
            <v>122432.2</v>
          </cell>
          <cell r="G54">
            <v>0</v>
          </cell>
          <cell r="H54">
            <v>0</v>
          </cell>
          <cell r="I54">
            <v>222894</v>
          </cell>
          <cell r="J54">
            <v>312150.2</v>
          </cell>
          <cell r="K54">
            <v>268058.59999999998</v>
          </cell>
          <cell r="L54">
            <v>222894</v>
          </cell>
          <cell r="M54">
            <v>0</v>
          </cell>
          <cell r="N54">
            <v>0</v>
          </cell>
          <cell r="O54">
            <v>287016.65999999997</v>
          </cell>
          <cell r="P54">
            <v>1435445.66</v>
          </cell>
          <cell r="Q54">
            <v>287016.65999999997</v>
          </cell>
          <cell r="R54">
            <v>4750000</v>
          </cell>
          <cell r="S54">
            <v>-504000</v>
          </cell>
          <cell r="T54">
            <v>4246000</v>
          </cell>
          <cell r="U54">
            <v>1435445.66</v>
          </cell>
        </row>
        <row r="55">
          <cell r="A55" t="str">
            <v>33401</v>
          </cell>
          <cell r="B55" t="str">
            <v>33401  SERVICIOS DE CAPACITACION</v>
          </cell>
          <cell r="C55">
            <v>10000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10000</v>
          </cell>
          <cell r="S55">
            <v>0</v>
          </cell>
          <cell r="T55">
            <v>10000</v>
          </cell>
          <cell r="U55">
            <v>0</v>
          </cell>
        </row>
        <row r="56">
          <cell r="A56" t="str">
            <v>33801</v>
          </cell>
          <cell r="B56" t="str">
            <v>33801  SERVICIOS DE VIGILANCIA</v>
          </cell>
          <cell r="C56">
            <v>670000</v>
          </cell>
          <cell r="D56">
            <v>0</v>
          </cell>
          <cell r="E56">
            <v>54627.99</v>
          </cell>
          <cell r="F56">
            <v>55539.34</v>
          </cell>
          <cell r="G56">
            <v>51685.75</v>
          </cell>
          <cell r="H56">
            <v>53839.34</v>
          </cell>
          <cell r="I56">
            <v>57947.95</v>
          </cell>
          <cell r="J56">
            <v>51720.75</v>
          </cell>
          <cell r="K56">
            <v>107121.7</v>
          </cell>
          <cell r="L56">
            <v>2605</v>
          </cell>
          <cell r="M56">
            <v>54448.35</v>
          </cell>
          <cell r="N56">
            <v>55568.35</v>
          </cell>
          <cell r="O56">
            <v>108861.70000000001</v>
          </cell>
          <cell r="P56">
            <v>653966.22</v>
          </cell>
          <cell r="Q56">
            <v>218878.40000000002</v>
          </cell>
          <cell r="R56">
            <v>670000</v>
          </cell>
          <cell r="S56">
            <v>0</v>
          </cell>
          <cell r="T56">
            <v>670000</v>
          </cell>
          <cell r="U56">
            <v>653966.22</v>
          </cell>
        </row>
        <row r="57">
          <cell r="A57" t="str">
            <v>33901</v>
          </cell>
          <cell r="B57" t="str">
            <v>33901  SERVICIOS PROFESIONALES, CIENTIFICOS Y TECNICOS IN</v>
          </cell>
          <cell r="C57">
            <v>1100928</v>
          </cell>
          <cell r="D57">
            <v>0</v>
          </cell>
          <cell r="E57">
            <v>0</v>
          </cell>
          <cell r="F57">
            <v>215159.33999999997</v>
          </cell>
          <cell r="G57">
            <v>176773.36</v>
          </cell>
          <cell r="H57">
            <v>38385.980000000003</v>
          </cell>
          <cell r="I57">
            <v>51493.360000000008</v>
          </cell>
          <cell r="J57">
            <v>170219.67</v>
          </cell>
          <cell r="K57">
            <v>40570.54</v>
          </cell>
          <cell r="L57">
            <v>174588.79999999999</v>
          </cell>
          <cell r="M57">
            <v>38385.980000000003</v>
          </cell>
          <cell r="N57">
            <v>44939.67</v>
          </cell>
          <cell r="O57">
            <v>89879.340000000026</v>
          </cell>
          <cell r="P57">
            <v>1040396.04</v>
          </cell>
          <cell r="Q57">
            <v>173204.99000000002</v>
          </cell>
          <cell r="R57">
            <v>600928</v>
          </cell>
          <cell r="S57">
            <v>500000</v>
          </cell>
          <cell r="T57">
            <v>1100928</v>
          </cell>
          <cell r="U57">
            <v>1040396.0399999998</v>
          </cell>
        </row>
        <row r="58">
          <cell r="A58" t="str">
            <v>34101</v>
          </cell>
          <cell r="B58" t="str">
            <v>34101  SERVICIOS FINANCIEROS Y BANCARIOS</v>
          </cell>
          <cell r="C58">
            <v>12942.8</v>
          </cell>
          <cell r="D58">
            <v>190.24</v>
          </cell>
          <cell r="E58">
            <v>575.9</v>
          </cell>
          <cell r="F58">
            <v>1004.83</v>
          </cell>
          <cell r="G58">
            <v>1134.68</v>
          </cell>
          <cell r="H58">
            <v>814.57</v>
          </cell>
          <cell r="I58">
            <v>1037.0899999999999</v>
          </cell>
          <cell r="J58">
            <v>855.82</v>
          </cell>
          <cell r="K58">
            <v>598.91999999999996</v>
          </cell>
          <cell r="L58">
            <v>1879.42</v>
          </cell>
          <cell r="M58">
            <v>3600.95</v>
          </cell>
          <cell r="N58">
            <v>559.36</v>
          </cell>
          <cell r="O58">
            <v>690.08</v>
          </cell>
          <cell r="P58">
            <v>12941.859999999997</v>
          </cell>
          <cell r="Q58">
            <v>4850.3899999999994</v>
          </cell>
          <cell r="R58">
            <v>10000</v>
          </cell>
          <cell r="S58">
            <v>2942.8</v>
          </cell>
          <cell r="T58">
            <v>12942.8</v>
          </cell>
          <cell r="U58">
            <v>12941.86</v>
          </cell>
        </row>
        <row r="59">
          <cell r="A59" t="str">
            <v>34401</v>
          </cell>
          <cell r="B59" t="str">
            <v>34401  SEGUROS DE RESPONSABILIDAD PATRIMONIAL Y FIANZAS</v>
          </cell>
          <cell r="C59">
            <v>350000</v>
          </cell>
          <cell r="D59">
            <v>0</v>
          </cell>
          <cell r="E59">
            <v>0</v>
          </cell>
          <cell r="F59">
            <v>6750.88</v>
          </cell>
          <cell r="G59">
            <v>0</v>
          </cell>
          <cell r="H59">
            <v>0</v>
          </cell>
          <cell r="I59">
            <v>0</v>
          </cell>
          <cell r="J59">
            <v>31761.750000000004</v>
          </cell>
          <cell r="K59">
            <v>13501.76</v>
          </cell>
          <cell r="L59">
            <v>0</v>
          </cell>
          <cell r="M59">
            <v>0</v>
          </cell>
          <cell r="N59">
            <v>70875.839999999997</v>
          </cell>
          <cell r="O59">
            <v>120142.13999999998</v>
          </cell>
          <cell r="P59">
            <v>243032.37</v>
          </cell>
          <cell r="Q59">
            <v>191017.97999999998</v>
          </cell>
          <cell r="R59">
            <v>350000</v>
          </cell>
          <cell r="S59">
            <v>0</v>
          </cell>
          <cell r="T59">
            <v>350000</v>
          </cell>
          <cell r="U59">
            <v>243032.37</v>
          </cell>
        </row>
        <row r="60">
          <cell r="A60" t="str">
            <v>34501</v>
          </cell>
          <cell r="B60" t="str">
            <v>34501  SEGUROS DE BIENES PATRIMONIALES</v>
          </cell>
          <cell r="C60">
            <v>60000</v>
          </cell>
          <cell r="D60">
            <v>0</v>
          </cell>
          <cell r="E60">
            <v>8308.06</v>
          </cell>
          <cell r="F60">
            <v>0</v>
          </cell>
          <cell r="G60">
            <v>4219.8100000000004</v>
          </cell>
          <cell r="H60">
            <v>0</v>
          </cell>
          <cell r="I60">
            <v>5166.01</v>
          </cell>
          <cell r="J60">
            <v>0</v>
          </cell>
          <cell r="K60">
            <v>0</v>
          </cell>
          <cell r="L60">
            <v>11509.14</v>
          </cell>
          <cell r="M60">
            <v>4458.51</v>
          </cell>
          <cell r="N60">
            <v>0</v>
          </cell>
          <cell r="O60">
            <v>0</v>
          </cell>
          <cell r="P60">
            <v>33661.53</v>
          </cell>
          <cell r="Q60">
            <v>4458.51</v>
          </cell>
          <cell r="R60">
            <v>60000</v>
          </cell>
          <cell r="S60">
            <v>0</v>
          </cell>
          <cell r="T60">
            <v>60000</v>
          </cell>
          <cell r="U60">
            <v>33661.53</v>
          </cell>
        </row>
        <row r="61">
          <cell r="A61" t="str">
            <v>34701</v>
          </cell>
          <cell r="B61" t="str">
            <v>34701  FLETES Y MANIOBRAS</v>
          </cell>
          <cell r="C61">
            <v>13166</v>
          </cell>
          <cell r="D61">
            <v>6090</v>
          </cell>
          <cell r="E61">
            <v>7076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13166</v>
          </cell>
          <cell r="Q61">
            <v>0</v>
          </cell>
          <cell r="R61">
            <v>10000</v>
          </cell>
          <cell r="S61">
            <v>3166</v>
          </cell>
          <cell r="T61">
            <v>13166</v>
          </cell>
          <cell r="U61">
            <v>13166</v>
          </cell>
        </row>
        <row r="62">
          <cell r="A62" t="str">
            <v>35101</v>
          </cell>
          <cell r="B62" t="str">
            <v>35101  MANTENIMIENTO Y CONSERVACION DE INMUEBLES</v>
          </cell>
          <cell r="C62">
            <v>1226000</v>
          </cell>
          <cell r="D62">
            <v>0</v>
          </cell>
          <cell r="E62">
            <v>75574.06</v>
          </cell>
          <cell r="F62">
            <v>74684.759999999995</v>
          </cell>
          <cell r="G62">
            <v>406</v>
          </cell>
          <cell r="H62">
            <v>102486.85</v>
          </cell>
          <cell r="I62">
            <v>150298.69999999998</v>
          </cell>
          <cell r="J62">
            <v>638</v>
          </cell>
          <cell r="K62">
            <v>137686.79999999999</v>
          </cell>
          <cell r="L62">
            <v>88348.63</v>
          </cell>
          <cell r="M62">
            <v>94225.79</v>
          </cell>
          <cell r="N62">
            <v>97966.969999999987</v>
          </cell>
          <cell r="O62">
            <v>291951.99</v>
          </cell>
          <cell r="P62">
            <v>1114268.5499999998</v>
          </cell>
          <cell r="Q62">
            <v>484144.75</v>
          </cell>
          <cell r="R62">
            <v>1250000</v>
          </cell>
          <cell r="S62">
            <v>-24000</v>
          </cell>
          <cell r="T62">
            <v>1226000</v>
          </cell>
          <cell r="U62">
            <v>1114268.55</v>
          </cell>
        </row>
        <row r="63">
          <cell r="A63" t="str">
            <v>35201</v>
          </cell>
          <cell r="B63" t="str">
            <v>35201  MANTENIMIENTO Y CONSERVACION DE MOBILIARIO Y EQUIP</v>
          </cell>
          <cell r="C63">
            <v>10000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4401.3500000000004</v>
          </cell>
          <cell r="O63">
            <v>156.6</v>
          </cell>
          <cell r="P63">
            <v>4557.9500000000007</v>
          </cell>
          <cell r="Q63">
            <v>4557.9500000000007</v>
          </cell>
          <cell r="R63">
            <v>10000</v>
          </cell>
          <cell r="S63">
            <v>0</v>
          </cell>
          <cell r="T63">
            <v>10000</v>
          </cell>
          <cell r="U63">
            <v>4557.9500000000007</v>
          </cell>
        </row>
        <row r="64">
          <cell r="A64" t="str">
            <v>35301</v>
          </cell>
          <cell r="B64" t="str">
            <v>35301  INSTALACIONES</v>
          </cell>
          <cell r="C64">
            <v>31000</v>
          </cell>
          <cell r="D64">
            <v>0</v>
          </cell>
          <cell r="E64">
            <v>0</v>
          </cell>
          <cell r="F64">
            <v>0</v>
          </cell>
          <cell r="G64">
            <v>30385.040000000001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30385.040000000001</v>
          </cell>
          <cell r="Q64">
            <v>0</v>
          </cell>
          <cell r="R64">
            <v>50000</v>
          </cell>
          <cell r="S64">
            <v>-19000</v>
          </cell>
          <cell r="T64">
            <v>31000</v>
          </cell>
          <cell r="U64">
            <v>30385.040000000001</v>
          </cell>
        </row>
        <row r="65">
          <cell r="A65" t="str">
            <v>35302</v>
          </cell>
          <cell r="B65" t="str">
            <v>35302  MANTENIMIENTO Y CONSERVACION DE BIENES INFORMATICO</v>
          </cell>
          <cell r="C65">
            <v>70000</v>
          </cell>
          <cell r="D65">
            <v>0</v>
          </cell>
          <cell r="E65">
            <v>3050</v>
          </cell>
          <cell r="F65">
            <v>3317.6</v>
          </cell>
          <cell r="G65">
            <v>15905.92</v>
          </cell>
          <cell r="H65">
            <v>11323.92</v>
          </cell>
          <cell r="I65">
            <v>4564.6000000000004</v>
          </cell>
          <cell r="J65">
            <v>522</v>
          </cell>
          <cell r="K65">
            <v>6530.7999999999993</v>
          </cell>
          <cell r="L65">
            <v>0</v>
          </cell>
          <cell r="M65">
            <v>5800</v>
          </cell>
          <cell r="N65">
            <v>0</v>
          </cell>
          <cell r="O65">
            <v>7238.4</v>
          </cell>
          <cell r="P65">
            <v>58253.24</v>
          </cell>
          <cell r="Q65">
            <v>13038.4</v>
          </cell>
          <cell r="R65">
            <v>70000</v>
          </cell>
          <cell r="S65">
            <v>0</v>
          </cell>
          <cell r="T65">
            <v>70000</v>
          </cell>
          <cell r="U65">
            <v>58253.24</v>
          </cell>
        </row>
        <row r="66">
          <cell r="A66" t="str">
            <v>35501</v>
          </cell>
          <cell r="B66" t="str">
            <v>35501  MANTENIMIENTO Y CONSERVACION DE EQUIPO DE TRANSPOR</v>
          </cell>
          <cell r="C66">
            <v>214200</v>
          </cell>
          <cell r="D66">
            <v>3132</v>
          </cell>
          <cell r="E66">
            <v>19935.990000000002</v>
          </cell>
          <cell r="F66">
            <v>12889.2</v>
          </cell>
          <cell r="G66">
            <v>2054.35</v>
          </cell>
          <cell r="H66">
            <v>4952.8599999999997</v>
          </cell>
          <cell r="I66">
            <v>2782.8</v>
          </cell>
          <cell r="J66">
            <v>6735.31</v>
          </cell>
          <cell r="K66">
            <v>5662.4</v>
          </cell>
          <cell r="L66">
            <v>16791.689999999999</v>
          </cell>
          <cell r="M66">
            <v>4282</v>
          </cell>
          <cell r="N66">
            <v>19577.600000000002</v>
          </cell>
          <cell r="O66">
            <v>1642</v>
          </cell>
          <cell r="P66">
            <v>100438.20000000001</v>
          </cell>
          <cell r="Q66">
            <v>25501.600000000002</v>
          </cell>
          <cell r="R66">
            <v>250000</v>
          </cell>
          <cell r="S66">
            <v>-35800</v>
          </cell>
          <cell r="T66">
            <v>214200</v>
          </cell>
          <cell r="U66">
            <v>100438.2</v>
          </cell>
        </row>
        <row r="67">
          <cell r="A67" t="str">
            <v>35701</v>
          </cell>
          <cell r="B67" t="str">
            <v>35701  MANTENIMIENTO Y CONSERVACION DE MAQUINARIA Y EQUIP</v>
          </cell>
          <cell r="C67">
            <v>93800</v>
          </cell>
          <cell r="D67">
            <v>0</v>
          </cell>
          <cell r="E67">
            <v>588.82000000000005</v>
          </cell>
          <cell r="F67">
            <v>635.54</v>
          </cell>
          <cell r="G67">
            <v>0</v>
          </cell>
          <cell r="H67">
            <v>28498.53</v>
          </cell>
          <cell r="I67">
            <v>1825.62</v>
          </cell>
          <cell r="J67">
            <v>0</v>
          </cell>
          <cell r="K67">
            <v>34451.08</v>
          </cell>
          <cell r="L67">
            <v>0</v>
          </cell>
          <cell r="M67">
            <v>608.54</v>
          </cell>
          <cell r="N67">
            <v>608.54</v>
          </cell>
          <cell r="O67">
            <v>26554.2</v>
          </cell>
          <cell r="P67">
            <v>93770.869999999981</v>
          </cell>
          <cell r="Q67">
            <v>27771.279999999999</v>
          </cell>
          <cell r="R67">
            <v>15000</v>
          </cell>
          <cell r="S67">
            <v>78800</v>
          </cell>
          <cell r="T67">
            <v>93800</v>
          </cell>
          <cell r="U67">
            <v>93770.87</v>
          </cell>
        </row>
        <row r="68">
          <cell r="A68" t="str">
            <v>35901</v>
          </cell>
          <cell r="B68" t="str">
            <v>35901  SERVICIOS DE JARDINERIA Y FUMIGACION</v>
          </cell>
          <cell r="C68">
            <v>90000</v>
          </cell>
          <cell r="D68">
            <v>0</v>
          </cell>
          <cell r="E68">
            <v>6728</v>
          </cell>
          <cell r="F68">
            <v>13456</v>
          </cell>
          <cell r="G68">
            <v>0</v>
          </cell>
          <cell r="H68">
            <v>6728</v>
          </cell>
          <cell r="I68">
            <v>6728</v>
          </cell>
          <cell r="J68">
            <v>6728</v>
          </cell>
          <cell r="K68">
            <v>6728</v>
          </cell>
          <cell r="L68">
            <v>6728</v>
          </cell>
          <cell r="M68">
            <v>6728</v>
          </cell>
          <cell r="N68">
            <v>8700</v>
          </cell>
          <cell r="O68">
            <v>18676</v>
          </cell>
          <cell r="P68">
            <v>87928</v>
          </cell>
          <cell r="Q68">
            <v>34104</v>
          </cell>
          <cell r="R68">
            <v>90000</v>
          </cell>
          <cell r="S68">
            <v>0</v>
          </cell>
          <cell r="T68">
            <v>90000</v>
          </cell>
          <cell r="U68">
            <v>87928</v>
          </cell>
        </row>
        <row r="69">
          <cell r="A69" t="str">
            <v>36101</v>
          </cell>
          <cell r="B69" t="str">
            <v>36101  DIFUSION POR RADIO, TELEVISION Y OTROS MEDIOS DE M</v>
          </cell>
          <cell r="C69">
            <v>22893549.699999999</v>
          </cell>
          <cell r="D69">
            <v>0</v>
          </cell>
          <cell r="E69">
            <v>0</v>
          </cell>
          <cell r="F69">
            <v>1380621</v>
          </cell>
          <cell r="G69">
            <v>4674189.84</v>
          </cell>
          <cell r="H69">
            <v>16658588.859999999</v>
          </cell>
          <cell r="I69">
            <v>0</v>
          </cell>
          <cell r="J69">
            <v>0</v>
          </cell>
          <cell r="K69">
            <v>180150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22893549.699999999</v>
          </cell>
          <cell r="Q69">
            <v>0</v>
          </cell>
          <cell r="R69">
            <v>0</v>
          </cell>
          <cell r="S69">
            <v>22893549.699999999</v>
          </cell>
          <cell r="T69">
            <v>22893549.699999999</v>
          </cell>
          <cell r="U69">
            <v>22893549.699999999</v>
          </cell>
        </row>
        <row r="70">
          <cell r="A70" t="str">
            <v>36201</v>
          </cell>
          <cell r="B70" t="str">
            <v>36201  DIFUSION POR RADIO, TELEVISION Y OTROS MEDIOS DE M</v>
          </cell>
          <cell r="C70">
            <v>121707.2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61387.199999999997</v>
          </cell>
          <cell r="I70">
            <v>28420</v>
          </cell>
          <cell r="J70">
            <v>0</v>
          </cell>
          <cell r="K70">
            <v>3480</v>
          </cell>
          <cell r="L70">
            <v>8700</v>
          </cell>
          <cell r="M70">
            <v>19720</v>
          </cell>
          <cell r="N70">
            <v>0</v>
          </cell>
          <cell r="O70">
            <v>0</v>
          </cell>
          <cell r="P70">
            <v>121707.2</v>
          </cell>
          <cell r="Q70">
            <v>19720</v>
          </cell>
          <cell r="R70">
            <v>0</v>
          </cell>
          <cell r="S70">
            <v>121707.2</v>
          </cell>
          <cell r="T70">
            <v>121707.2</v>
          </cell>
          <cell r="U70">
            <v>121707.2</v>
          </cell>
        </row>
        <row r="71">
          <cell r="A71" t="str">
            <v>37101</v>
          </cell>
          <cell r="B71" t="str">
            <v>37101  PASAJES AEREOS</v>
          </cell>
          <cell r="C71">
            <v>2380000</v>
          </cell>
          <cell r="D71">
            <v>0</v>
          </cell>
          <cell r="E71">
            <v>55170.2</v>
          </cell>
          <cell r="F71">
            <v>119336</v>
          </cell>
          <cell r="G71">
            <v>42538</v>
          </cell>
          <cell r="H71">
            <v>43131</v>
          </cell>
          <cell r="I71">
            <v>168154</v>
          </cell>
          <cell r="J71">
            <v>224055</v>
          </cell>
          <cell r="K71">
            <v>138640</v>
          </cell>
          <cell r="L71">
            <v>6047</v>
          </cell>
          <cell r="M71">
            <v>0</v>
          </cell>
          <cell r="N71">
            <v>196610</v>
          </cell>
          <cell r="O71">
            <v>179932.40000000002</v>
          </cell>
          <cell r="P71">
            <v>1173613.6000000001</v>
          </cell>
          <cell r="Q71">
            <v>376542.4</v>
          </cell>
          <cell r="R71">
            <v>2500000</v>
          </cell>
          <cell r="S71">
            <v>-120000</v>
          </cell>
          <cell r="T71">
            <v>2380000</v>
          </cell>
          <cell r="U71">
            <v>1173613.5999999999</v>
          </cell>
        </row>
        <row r="72">
          <cell r="A72" t="str">
            <v>37201</v>
          </cell>
          <cell r="B72" t="str">
            <v>37201  PASAJES TERRESTRES</v>
          </cell>
          <cell r="C72">
            <v>45000</v>
          </cell>
          <cell r="D72">
            <v>0</v>
          </cell>
          <cell r="E72">
            <v>3125</v>
          </cell>
          <cell r="F72">
            <v>1210.23</v>
          </cell>
          <cell r="G72">
            <v>1558</v>
          </cell>
          <cell r="H72">
            <v>0</v>
          </cell>
          <cell r="I72">
            <v>10703.93</v>
          </cell>
          <cell r="J72">
            <v>305</v>
          </cell>
          <cell r="K72">
            <v>1167.3900000000001</v>
          </cell>
          <cell r="L72">
            <v>3499.96</v>
          </cell>
          <cell r="M72">
            <v>3111.52</v>
          </cell>
          <cell r="N72">
            <v>279</v>
          </cell>
          <cell r="O72">
            <v>1479</v>
          </cell>
          <cell r="P72">
            <v>26439.03</v>
          </cell>
          <cell r="Q72">
            <v>4869.5200000000004</v>
          </cell>
          <cell r="R72">
            <v>45000</v>
          </cell>
          <cell r="S72">
            <v>0</v>
          </cell>
          <cell r="T72">
            <v>45000</v>
          </cell>
          <cell r="U72">
            <v>26439.03</v>
          </cell>
        </row>
        <row r="73">
          <cell r="A73" t="str">
            <v>37501</v>
          </cell>
          <cell r="B73" t="str">
            <v>37501  VIATICOS EN EL PAIS</v>
          </cell>
          <cell r="C73">
            <v>640000</v>
          </cell>
          <cell r="D73">
            <v>1702.5</v>
          </cell>
          <cell r="E73">
            <v>6681.36</v>
          </cell>
          <cell r="F73">
            <v>3380.45</v>
          </cell>
          <cell r="G73">
            <v>10407.959999999999</v>
          </cell>
          <cell r="H73">
            <v>3491</v>
          </cell>
          <cell r="I73">
            <v>34325.68</v>
          </cell>
          <cell r="J73">
            <v>45841.74</v>
          </cell>
          <cell r="K73">
            <v>897.5</v>
          </cell>
          <cell r="L73">
            <v>6226.87</v>
          </cell>
          <cell r="M73">
            <v>5073.96</v>
          </cell>
          <cell r="N73">
            <v>6276.11</v>
          </cell>
          <cell r="O73">
            <v>8199.9399999999987</v>
          </cell>
          <cell r="P73">
            <v>132505.07</v>
          </cell>
          <cell r="Q73">
            <v>19550.009999999998</v>
          </cell>
          <cell r="R73">
            <v>640000</v>
          </cell>
          <cell r="S73">
            <v>0</v>
          </cell>
          <cell r="T73">
            <v>640000</v>
          </cell>
          <cell r="U73">
            <v>132505.07</v>
          </cell>
        </row>
        <row r="74">
          <cell r="A74" t="str">
            <v>37502</v>
          </cell>
          <cell r="B74" t="str">
            <v>37502  GASTOS DE CAMINO</v>
          </cell>
          <cell r="C74">
            <v>20000</v>
          </cell>
          <cell r="D74">
            <v>400</v>
          </cell>
          <cell r="E74">
            <v>0</v>
          </cell>
          <cell r="F74">
            <v>107.5</v>
          </cell>
          <cell r="G74">
            <v>0</v>
          </cell>
          <cell r="H74">
            <v>310</v>
          </cell>
          <cell r="I74">
            <v>93</v>
          </cell>
          <cell r="J74">
            <v>1300</v>
          </cell>
          <cell r="K74">
            <v>300</v>
          </cell>
          <cell r="L74">
            <v>143.21</v>
          </cell>
          <cell r="M74">
            <v>0</v>
          </cell>
          <cell r="N74">
            <v>1120.3</v>
          </cell>
          <cell r="O74">
            <v>1708</v>
          </cell>
          <cell r="P74">
            <v>5482.01</v>
          </cell>
          <cell r="Q74">
            <v>2828.3</v>
          </cell>
          <cell r="R74">
            <v>20000</v>
          </cell>
          <cell r="S74">
            <v>0</v>
          </cell>
          <cell r="T74">
            <v>20000</v>
          </cell>
          <cell r="U74">
            <v>5482.01</v>
          </cell>
        </row>
        <row r="75">
          <cell r="A75" t="str">
            <v>37601</v>
          </cell>
          <cell r="B75" t="str">
            <v>37601  VIATICOS EN EL EXTRANJERO</v>
          </cell>
          <cell r="C75">
            <v>1500000</v>
          </cell>
          <cell r="D75">
            <v>0</v>
          </cell>
          <cell r="E75">
            <v>0</v>
          </cell>
          <cell r="F75">
            <v>13360.18</v>
          </cell>
          <cell r="G75">
            <v>0</v>
          </cell>
          <cell r="H75">
            <v>14552.18</v>
          </cell>
          <cell r="I75">
            <v>20029.949999999997</v>
          </cell>
          <cell r="J75">
            <v>8708.39</v>
          </cell>
          <cell r="K75">
            <v>63030.37</v>
          </cell>
          <cell r="L75">
            <v>71486.080000000002</v>
          </cell>
          <cell r="M75">
            <v>9812.2000000000007</v>
          </cell>
          <cell r="N75">
            <v>0</v>
          </cell>
          <cell r="O75">
            <v>34470.35</v>
          </cell>
          <cell r="P75">
            <v>235449.70000000004</v>
          </cell>
          <cell r="Q75">
            <v>44282.55</v>
          </cell>
          <cell r="R75">
            <v>1500000</v>
          </cell>
          <cell r="S75">
            <v>0</v>
          </cell>
          <cell r="T75">
            <v>1500000</v>
          </cell>
          <cell r="U75">
            <v>235449.69999999998</v>
          </cell>
        </row>
        <row r="76">
          <cell r="A76" t="str">
            <v>37901</v>
          </cell>
          <cell r="B76" t="str">
            <v>37901  CUOTAS</v>
          </cell>
          <cell r="C76">
            <v>21000</v>
          </cell>
          <cell r="D76">
            <v>370</v>
          </cell>
          <cell r="E76">
            <v>130</v>
          </cell>
          <cell r="F76">
            <v>1208</v>
          </cell>
          <cell r="G76">
            <v>1555</v>
          </cell>
          <cell r="H76">
            <v>830</v>
          </cell>
          <cell r="I76">
            <v>3857.92</v>
          </cell>
          <cell r="J76">
            <v>4764.3999999999996</v>
          </cell>
          <cell r="K76">
            <v>1010</v>
          </cell>
          <cell r="L76">
            <v>170</v>
          </cell>
          <cell r="M76">
            <v>730</v>
          </cell>
          <cell r="N76">
            <v>1400</v>
          </cell>
          <cell r="O76">
            <v>590</v>
          </cell>
          <cell r="P76">
            <v>16615.32</v>
          </cell>
          <cell r="Q76">
            <v>2720</v>
          </cell>
          <cell r="R76">
            <v>21000</v>
          </cell>
          <cell r="S76">
            <v>0</v>
          </cell>
          <cell r="T76">
            <v>21000</v>
          </cell>
          <cell r="U76">
            <v>16615.32</v>
          </cell>
        </row>
        <row r="77">
          <cell r="A77" t="str">
            <v>38101</v>
          </cell>
          <cell r="B77" t="str">
            <v>38101  GASTOS DE CEREMONIAL</v>
          </cell>
          <cell r="C77">
            <v>1500000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33641.479999999996</v>
          </cell>
          <cell r="I77">
            <v>59050.48</v>
          </cell>
          <cell r="J77">
            <v>192771.03000000003</v>
          </cell>
          <cell r="K77">
            <v>8657.25</v>
          </cell>
          <cell r="L77">
            <v>50737.53</v>
          </cell>
          <cell r="M77">
            <v>16922.45</v>
          </cell>
          <cell r="N77">
            <v>30020</v>
          </cell>
          <cell r="O77">
            <v>21932.61</v>
          </cell>
          <cell r="P77">
            <v>413732.83</v>
          </cell>
          <cell r="Q77">
            <v>68875.06</v>
          </cell>
          <cell r="R77">
            <v>1500000</v>
          </cell>
          <cell r="S77">
            <v>0</v>
          </cell>
          <cell r="T77">
            <v>1500000</v>
          </cell>
          <cell r="U77">
            <v>413732.83000000007</v>
          </cell>
        </row>
        <row r="78">
          <cell r="A78" t="str">
            <v>38201</v>
          </cell>
          <cell r="B78" t="str">
            <v>38201  GASTOS DE ORDEN SOCIAL Y CULTURAL</v>
          </cell>
          <cell r="C78">
            <v>10000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10000</v>
          </cell>
          <cell r="S78">
            <v>0</v>
          </cell>
          <cell r="T78">
            <v>10000</v>
          </cell>
          <cell r="U78">
            <v>0</v>
          </cell>
        </row>
        <row r="79">
          <cell r="A79" t="str">
            <v>38301</v>
          </cell>
          <cell r="B79" t="str">
            <v>38301  CONGRESOS Y CONVENCIONES</v>
          </cell>
          <cell r="C79">
            <v>2396834</v>
          </cell>
          <cell r="D79">
            <v>104472</v>
          </cell>
          <cell r="E79">
            <v>131463.67999999999</v>
          </cell>
          <cell r="F79">
            <v>401448.04</v>
          </cell>
          <cell r="G79">
            <v>538183.21</v>
          </cell>
          <cell r="H79">
            <v>134558.21</v>
          </cell>
          <cell r="I79">
            <v>341810.35</v>
          </cell>
          <cell r="J79">
            <v>5800</v>
          </cell>
          <cell r="K79">
            <v>16671.11</v>
          </cell>
          <cell r="L79">
            <v>280527.15999999997</v>
          </cell>
          <cell r="M79">
            <v>0</v>
          </cell>
          <cell r="N79">
            <v>182216.41</v>
          </cell>
          <cell r="O79">
            <v>4406.3</v>
          </cell>
          <cell r="P79">
            <v>2141556.4699999997</v>
          </cell>
          <cell r="Q79">
            <v>186622.71</v>
          </cell>
          <cell r="R79">
            <v>2400000</v>
          </cell>
          <cell r="S79">
            <v>-3166</v>
          </cell>
          <cell r="T79">
            <v>2396834</v>
          </cell>
          <cell r="U79">
            <v>2141556.4699999997</v>
          </cell>
        </row>
        <row r="80">
          <cell r="A80" t="str">
            <v>38501</v>
          </cell>
          <cell r="B80" t="str">
            <v>38501  GASTOS DE ATENCION Y PROMOCION</v>
          </cell>
          <cell r="C80">
            <v>494000</v>
          </cell>
          <cell r="D80">
            <v>20206.629999999997</v>
          </cell>
          <cell r="E80">
            <v>26021.040000000005</v>
          </cell>
          <cell r="F80">
            <v>82929.66</v>
          </cell>
          <cell r="G80">
            <v>28329.27</v>
          </cell>
          <cell r="H80">
            <v>63843.82</v>
          </cell>
          <cell r="I80">
            <v>22204.65</v>
          </cell>
          <cell r="J80">
            <v>57309.779999999992</v>
          </cell>
          <cell r="K80">
            <v>17080.59</v>
          </cell>
          <cell r="L80">
            <v>10206.49</v>
          </cell>
          <cell r="M80">
            <v>11310.95</v>
          </cell>
          <cell r="N80">
            <v>30280.68</v>
          </cell>
          <cell r="O80">
            <v>68688.67</v>
          </cell>
          <cell r="P80">
            <v>438412.23</v>
          </cell>
          <cell r="Q80">
            <v>110280.3</v>
          </cell>
          <cell r="R80">
            <v>494000</v>
          </cell>
          <cell r="S80">
            <v>0</v>
          </cell>
          <cell r="T80">
            <v>494000</v>
          </cell>
          <cell r="U80">
            <v>438412.22999999986</v>
          </cell>
        </row>
        <row r="81">
          <cell r="A81" t="str">
            <v>43101</v>
          </cell>
          <cell r="B81" t="str">
            <v>43101 SUBSIDIOS A LA PRODUCCION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12436317</v>
          </cell>
          <cell r="S81">
            <v>-12436317</v>
          </cell>
          <cell r="T81">
            <v>0</v>
          </cell>
          <cell r="U81">
            <v>0</v>
          </cell>
        </row>
        <row r="82">
          <cell r="A82" t="str">
            <v>43301</v>
          </cell>
          <cell r="B82" t="str">
            <v>43301  SUBSIDIOS A LA INVERSION</v>
          </cell>
          <cell r="C82">
            <v>24748817</v>
          </cell>
          <cell r="D82">
            <v>0</v>
          </cell>
          <cell r="E82">
            <v>0</v>
          </cell>
          <cell r="F82">
            <v>7337287.5300000003</v>
          </cell>
          <cell r="G82">
            <v>405145</v>
          </cell>
          <cell r="H82">
            <v>349958</v>
          </cell>
          <cell r="I82">
            <v>156320.89000000001</v>
          </cell>
          <cell r="J82">
            <v>72563.280000000013</v>
          </cell>
          <cell r="K82">
            <v>579287.54</v>
          </cell>
          <cell r="L82">
            <v>5671216</v>
          </cell>
          <cell r="M82">
            <v>20000</v>
          </cell>
          <cell r="N82">
            <v>563734.78</v>
          </cell>
          <cell r="O82">
            <v>62103.210000000006</v>
          </cell>
          <cell r="P82">
            <v>15217616.23</v>
          </cell>
          <cell r="Q82">
            <v>645837.99</v>
          </cell>
          <cell r="R82">
            <v>0</v>
          </cell>
          <cell r="S82">
            <v>24748817</v>
          </cell>
          <cell r="T82">
            <v>24748817</v>
          </cell>
          <cell r="U82">
            <v>15217616.230000002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partida pptal"/>
      <sheetName val="Ppto UA"/>
      <sheetName val="ppto proyecto"/>
      <sheetName val="Partida mensual"/>
      <sheetName val="ETCA-II-09-A"/>
      <sheetName val="CPCA-II-09-C"/>
    </sheetNames>
    <sheetDataSet>
      <sheetData sheetId="0"/>
      <sheetData sheetId="1"/>
      <sheetData sheetId="2"/>
      <sheetData sheetId="3">
        <row r="7">
          <cell r="A7" t="str">
            <v>Partida</v>
          </cell>
        </row>
      </sheetData>
      <sheetData sheetId="4">
        <row r="7">
          <cell r="A7" t="str">
            <v>Partida</v>
          </cell>
          <cell r="B7" t="str">
            <v>D E S C R I P C I Ó N</v>
          </cell>
          <cell r="C7" t="str">
            <v>Modificado (1)</v>
          </cell>
          <cell r="D7" t="str">
            <v>Ene</v>
          </cell>
          <cell r="E7" t="str">
            <v>Feb</v>
          </cell>
          <cell r="F7" t="str">
            <v>Mar</v>
          </cell>
          <cell r="G7" t="str">
            <v>Abr</v>
          </cell>
          <cell r="H7" t="str">
            <v>May</v>
          </cell>
          <cell r="I7" t="str">
            <v>Jun</v>
          </cell>
          <cell r="J7" t="str">
            <v>Jul</v>
          </cell>
          <cell r="K7" t="str">
            <v>Ago</v>
          </cell>
          <cell r="L7" t="str">
            <v>Sep</v>
          </cell>
          <cell r="M7" t="str">
            <v>Oct</v>
          </cell>
          <cell r="N7" t="str">
            <v>Nov</v>
          </cell>
          <cell r="O7" t="str">
            <v>Dic</v>
          </cell>
          <cell r="P7" t="str">
            <v>Anual</v>
          </cell>
          <cell r="Q7" t="str">
            <v>IV Trim</v>
          </cell>
          <cell r="R7" t="str">
            <v>Aprobado</v>
          </cell>
          <cell r="S7" t="str">
            <v>Variaciones</v>
          </cell>
          <cell r="T7" t="str">
            <v>Modificado</v>
          </cell>
          <cell r="U7" t="str">
            <v>Devengado</v>
          </cell>
        </row>
        <row r="8">
          <cell r="A8" t="str">
            <v>11301</v>
          </cell>
          <cell r="B8" t="str">
            <v>11301  SUELDOS</v>
          </cell>
          <cell r="C8">
            <v>3674359.03</v>
          </cell>
          <cell r="D8">
            <v>252130.22000000003</v>
          </cell>
          <cell r="E8">
            <v>254267.74000000005</v>
          </cell>
          <cell r="F8">
            <v>283663.18</v>
          </cell>
          <cell r="G8">
            <v>266733.22000000003</v>
          </cell>
          <cell r="H8">
            <v>266733.22000000003</v>
          </cell>
          <cell r="I8">
            <v>266733.22000000003</v>
          </cell>
          <cell r="J8">
            <v>266733.22000000003</v>
          </cell>
          <cell r="K8">
            <v>266733.22000000003</v>
          </cell>
          <cell r="L8">
            <v>266733.22000000003</v>
          </cell>
          <cell r="M8">
            <v>254523.88000000003</v>
          </cell>
          <cell r="N8">
            <v>301993.86</v>
          </cell>
          <cell r="O8">
            <v>300830.38</v>
          </cell>
          <cell r="P8">
            <v>3247808.58</v>
          </cell>
          <cell r="Q8">
            <v>857348.12</v>
          </cell>
          <cell r="R8">
            <v>3674359.0300000003</v>
          </cell>
          <cell r="S8">
            <v>0</v>
          </cell>
          <cell r="T8">
            <v>3674359.03</v>
          </cell>
          <cell r="U8">
            <v>3247808.5800000005</v>
          </cell>
        </row>
        <row r="9">
          <cell r="A9" t="str">
            <v>11303</v>
          </cell>
          <cell r="B9" t="str">
            <v>11303  REMUNERACIONES DIVERSAS</v>
          </cell>
          <cell r="C9">
            <v>1860568.83</v>
          </cell>
          <cell r="D9">
            <v>130405.15999999997</v>
          </cell>
          <cell r="E9">
            <v>131468.08000000002</v>
          </cell>
          <cell r="F9">
            <v>146159.91999999998</v>
          </cell>
          <cell r="G9">
            <v>137694.94</v>
          </cell>
          <cell r="H9">
            <v>137768.71</v>
          </cell>
          <cell r="I9">
            <v>137842.47999999998</v>
          </cell>
          <cell r="J9">
            <v>138054.1</v>
          </cell>
          <cell r="K9">
            <v>138054.1</v>
          </cell>
          <cell r="L9">
            <v>138054.1</v>
          </cell>
          <cell r="M9">
            <v>134836.85000000003</v>
          </cell>
          <cell r="N9">
            <v>153126.25</v>
          </cell>
          <cell r="O9">
            <v>154737.47</v>
          </cell>
          <cell r="P9">
            <v>1678202.16</v>
          </cell>
          <cell r="Q9">
            <v>442700.57000000007</v>
          </cell>
          <cell r="R9">
            <v>1860568.83</v>
          </cell>
          <cell r="S9">
            <v>0</v>
          </cell>
          <cell r="T9">
            <v>1860568.83</v>
          </cell>
          <cell r="U9">
            <v>1678202.1599999997</v>
          </cell>
        </row>
        <row r="10">
          <cell r="A10" t="str">
            <v>11306</v>
          </cell>
          <cell r="B10" t="str">
            <v>11306  RIESGO LABORAL</v>
          </cell>
          <cell r="C10">
            <v>6879161.0999999996</v>
          </cell>
          <cell r="D10">
            <v>763899.79</v>
          </cell>
          <cell r="E10">
            <v>439598.51000000013</v>
          </cell>
          <cell r="F10">
            <v>473970.09000000008</v>
          </cell>
          <cell r="G10">
            <v>479172.78</v>
          </cell>
          <cell r="H10">
            <v>463961.73</v>
          </cell>
          <cell r="I10">
            <v>464088.18000000005</v>
          </cell>
          <cell r="J10">
            <v>688501.48</v>
          </cell>
          <cell r="K10">
            <v>465323.28000000009</v>
          </cell>
          <cell r="L10">
            <v>439512.12</v>
          </cell>
          <cell r="M10">
            <v>388699.07</v>
          </cell>
          <cell r="N10">
            <v>1187519.7600000002</v>
          </cell>
          <cell r="O10">
            <v>618836.4</v>
          </cell>
          <cell r="P10">
            <v>6873083.1900000013</v>
          </cell>
          <cell r="Q10">
            <v>2195055.2300000004</v>
          </cell>
          <cell r="R10">
            <v>5874718.8900000006</v>
          </cell>
          <cell r="S10">
            <v>1004442.21</v>
          </cell>
          <cell r="T10">
            <v>6879161.0999999996</v>
          </cell>
          <cell r="U10">
            <v>6873083.1900000004</v>
          </cell>
        </row>
        <row r="11">
          <cell r="A11" t="str">
            <v>11307</v>
          </cell>
          <cell r="B11" t="str">
            <v>11307  AYUDA PARA HABITACION</v>
          </cell>
          <cell r="C11">
            <v>1110082.08</v>
          </cell>
          <cell r="D11">
            <v>57837.37999999999</v>
          </cell>
          <cell r="E11">
            <v>74682.440000000017</v>
          </cell>
          <cell r="F11">
            <v>83051.860000000015</v>
          </cell>
          <cell r="G11">
            <v>78055.100000000006</v>
          </cell>
          <cell r="H11">
            <v>78917.62999999999</v>
          </cell>
          <cell r="I11">
            <v>78961.880000000019</v>
          </cell>
          <cell r="J11">
            <v>78565.460000000006</v>
          </cell>
          <cell r="K11">
            <v>78565.460000000006</v>
          </cell>
          <cell r="L11">
            <v>73527.73000000001</v>
          </cell>
          <cell r="M11">
            <v>68023.790000000008</v>
          </cell>
          <cell r="N11">
            <v>78056.83</v>
          </cell>
          <cell r="O11">
            <v>79023.580000000016</v>
          </cell>
          <cell r="P11">
            <v>907269.1399999999</v>
          </cell>
          <cell r="Q11">
            <v>225104.2</v>
          </cell>
          <cell r="R11">
            <v>1110082.08</v>
          </cell>
          <cell r="S11">
            <v>0</v>
          </cell>
          <cell r="T11">
            <v>1110082.08</v>
          </cell>
          <cell r="U11">
            <v>907269.14</v>
          </cell>
        </row>
        <row r="12">
          <cell r="A12" t="str">
            <v>11310</v>
          </cell>
          <cell r="B12" t="str">
            <v>11310  AYUDA PARA ENERGIA ELECTRICA</v>
          </cell>
          <cell r="C12">
            <v>740056.08</v>
          </cell>
          <cell r="D12">
            <v>38558.29</v>
          </cell>
          <cell r="E12">
            <v>49788.350000000006</v>
          </cell>
          <cell r="F12">
            <v>55367.97</v>
          </cell>
          <cell r="G12">
            <v>52036.800000000003</v>
          </cell>
          <cell r="H12">
            <v>52611.82</v>
          </cell>
          <cell r="I12">
            <v>52641.32</v>
          </cell>
          <cell r="J12">
            <v>52377.04</v>
          </cell>
          <cell r="K12">
            <v>52377.039999999994</v>
          </cell>
          <cell r="L12">
            <v>49018.579999999987</v>
          </cell>
          <cell r="M12">
            <v>45349.3</v>
          </cell>
          <cell r="N12">
            <v>52038.039999999994</v>
          </cell>
          <cell r="O12">
            <v>52682.530000000006</v>
          </cell>
          <cell r="P12">
            <v>604847.07999999996</v>
          </cell>
          <cell r="Q12">
            <v>150069.87</v>
          </cell>
          <cell r="R12">
            <v>740056.08</v>
          </cell>
          <cell r="S12">
            <v>0</v>
          </cell>
          <cell r="T12">
            <v>740056.08</v>
          </cell>
          <cell r="U12">
            <v>604847.07999999984</v>
          </cell>
        </row>
        <row r="13">
          <cell r="A13" t="str">
            <v>13101</v>
          </cell>
          <cell r="B13" t="str">
            <v>13101  PRIMAS POR AÑOS DE SERVICIOS EFECTIVOS PRESTADOS</v>
          </cell>
          <cell r="C13">
            <v>374473.82</v>
          </cell>
          <cell r="D13">
            <v>8682.7199999999993</v>
          </cell>
          <cell r="E13">
            <v>8671.119999999999</v>
          </cell>
          <cell r="F13">
            <v>8659.52</v>
          </cell>
          <cell r="G13">
            <v>8659.52</v>
          </cell>
          <cell r="H13">
            <v>8807.0300000000007</v>
          </cell>
          <cell r="I13">
            <v>8954.5399999999991</v>
          </cell>
          <cell r="J13">
            <v>9377.7799999999988</v>
          </cell>
          <cell r="K13">
            <v>9377.7799999999988</v>
          </cell>
          <cell r="L13">
            <v>9377.7799999999988</v>
          </cell>
          <cell r="M13">
            <v>12887.57</v>
          </cell>
          <cell r="N13">
            <v>4261.7</v>
          </cell>
          <cell r="O13">
            <v>8647.64</v>
          </cell>
          <cell r="P13">
            <v>106364.69999999998</v>
          </cell>
          <cell r="Q13">
            <v>25796.91</v>
          </cell>
          <cell r="R13">
            <v>374473.82</v>
          </cell>
          <cell r="S13">
            <v>0</v>
          </cell>
          <cell r="T13">
            <v>374473.82</v>
          </cell>
          <cell r="U13">
            <v>106364.69999999998</v>
          </cell>
        </row>
        <row r="14">
          <cell r="A14" t="str">
            <v>13201</v>
          </cell>
          <cell r="B14" t="str">
            <v>13201  PRIMAS DE VACACIONES Y DOMINICAL</v>
          </cell>
          <cell r="C14">
            <v>503186.51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17411.400000000001</v>
          </cell>
          <cell r="K14">
            <v>4030.95</v>
          </cell>
          <cell r="L14">
            <v>0</v>
          </cell>
          <cell r="M14">
            <v>79431.06</v>
          </cell>
          <cell r="N14">
            <v>9207.06</v>
          </cell>
          <cell r="O14">
            <v>14195.25</v>
          </cell>
          <cell r="P14">
            <v>124275.72</v>
          </cell>
          <cell r="Q14">
            <v>102833.37</v>
          </cell>
          <cell r="R14">
            <v>604036.51</v>
          </cell>
          <cell r="S14">
            <v>-100850</v>
          </cell>
          <cell r="T14">
            <v>503186.50999999995</v>
          </cell>
          <cell r="U14">
            <v>124275.72000000002</v>
          </cell>
        </row>
        <row r="15">
          <cell r="A15" t="str">
            <v>13202</v>
          </cell>
          <cell r="B15" t="str">
            <v>13202  AGUINALDO O GRATIFICACION DE FIN DE AÑO</v>
          </cell>
          <cell r="C15">
            <v>429878.48</v>
          </cell>
          <cell r="D15">
            <v>0</v>
          </cell>
          <cell r="E15">
            <v>8061.9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5038.6899999999996</v>
          </cell>
          <cell r="L15">
            <v>0</v>
          </cell>
          <cell r="M15">
            <v>304524.99</v>
          </cell>
          <cell r="N15">
            <v>112252.67</v>
          </cell>
          <cell r="O15">
            <v>0</v>
          </cell>
          <cell r="P15">
            <v>429878.25</v>
          </cell>
          <cell r="Q15">
            <v>416777.66</v>
          </cell>
          <cell r="R15">
            <v>1388713.01</v>
          </cell>
          <cell r="S15">
            <v>-958834.53</v>
          </cell>
          <cell r="T15">
            <v>429878.48</v>
          </cell>
          <cell r="U15">
            <v>429878.25000000012</v>
          </cell>
        </row>
        <row r="16">
          <cell r="A16" t="str">
            <v>13203</v>
          </cell>
          <cell r="B16" t="str">
            <v>13203  COMPENSACION POR AJUSTE DE CALENDARIO</v>
          </cell>
          <cell r="C16">
            <v>151009.13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143700.44</v>
          </cell>
          <cell r="P16">
            <v>143700.44</v>
          </cell>
          <cell r="Q16">
            <v>143700.44</v>
          </cell>
          <cell r="R16">
            <v>151009.13</v>
          </cell>
          <cell r="S16">
            <v>0</v>
          </cell>
          <cell r="T16">
            <v>151009.13</v>
          </cell>
          <cell r="U16">
            <v>143700.44</v>
          </cell>
        </row>
        <row r="17">
          <cell r="A17" t="str">
            <v>13204</v>
          </cell>
          <cell r="B17" t="str">
            <v>13204  COMPENSACION POR BONO NAVIDEÑO</v>
          </cell>
          <cell r="C17">
            <v>151009.13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143700.45000000001</v>
          </cell>
          <cell r="P17">
            <v>143700.45000000001</v>
          </cell>
          <cell r="Q17">
            <v>143700.45000000001</v>
          </cell>
          <cell r="R17">
            <v>151009.13</v>
          </cell>
          <cell r="S17">
            <v>0</v>
          </cell>
          <cell r="T17">
            <v>151009.13</v>
          </cell>
          <cell r="U17">
            <v>143700.45000000001</v>
          </cell>
        </row>
        <row r="18">
          <cell r="A18" t="str">
            <v>14101</v>
          </cell>
          <cell r="B18" t="str">
            <v>14101  APORTACIONES AL ISSSTE</v>
          </cell>
          <cell r="C18">
            <v>918743.86</v>
          </cell>
          <cell r="D18">
            <v>63340.099999999991</v>
          </cell>
          <cell r="E18">
            <v>63856.39</v>
          </cell>
          <cell r="F18">
            <v>70992.460000000006</v>
          </cell>
          <cell r="G18">
            <v>66880.900000000009</v>
          </cell>
          <cell r="H18">
            <v>66916.72</v>
          </cell>
          <cell r="I18">
            <v>66952.540000000008</v>
          </cell>
          <cell r="J18">
            <v>67055.320000000007</v>
          </cell>
          <cell r="K18">
            <v>67055.320000000007</v>
          </cell>
          <cell r="L18">
            <v>67055.320000000007</v>
          </cell>
          <cell r="M18">
            <v>65492.66</v>
          </cell>
          <cell r="N18">
            <v>74376.170000000013</v>
          </cell>
          <cell r="O18">
            <v>75158.780000000013</v>
          </cell>
          <cell r="P18">
            <v>815132.68000000017</v>
          </cell>
          <cell r="Q18">
            <v>215027.61000000004</v>
          </cell>
          <cell r="R18">
            <v>924175.86</v>
          </cell>
          <cell r="S18">
            <v>-5432</v>
          </cell>
          <cell r="T18">
            <v>918743.86</v>
          </cell>
          <cell r="U18">
            <v>815132.68</v>
          </cell>
        </row>
        <row r="19">
          <cell r="A19" t="str">
            <v>14102</v>
          </cell>
          <cell r="B19" t="str">
            <v>14102  APORTACION POR SEGURO DE VIDA AL ISSSTESON</v>
          </cell>
          <cell r="C19">
            <v>95.76</v>
          </cell>
          <cell r="D19">
            <v>7</v>
          </cell>
          <cell r="E19">
            <v>7</v>
          </cell>
          <cell r="F19">
            <v>7.4</v>
          </cell>
          <cell r="G19">
            <v>7.4</v>
          </cell>
          <cell r="H19">
            <v>7.4</v>
          </cell>
          <cell r="I19">
            <v>7.4</v>
          </cell>
          <cell r="J19">
            <v>7.4</v>
          </cell>
          <cell r="K19">
            <v>7.4</v>
          </cell>
          <cell r="L19">
            <v>7.4</v>
          </cell>
          <cell r="M19">
            <v>7.1</v>
          </cell>
          <cell r="N19">
            <v>8.1000000000000014</v>
          </cell>
          <cell r="O19">
            <v>8.1</v>
          </cell>
          <cell r="P19">
            <v>89.1</v>
          </cell>
          <cell r="Q19">
            <v>23.3</v>
          </cell>
          <cell r="R19">
            <v>95.76</v>
          </cell>
          <cell r="S19">
            <v>-8.3266726846886741E-17</v>
          </cell>
          <cell r="T19">
            <v>95.759999999999991</v>
          </cell>
          <cell r="U19">
            <v>89.100000000000023</v>
          </cell>
        </row>
        <row r="20">
          <cell r="A20" t="str">
            <v>14103</v>
          </cell>
          <cell r="B20" t="str">
            <v>14103  APORTACION POR SEGURO DE RETIRO AL ISSSTESON</v>
          </cell>
          <cell r="C20">
            <v>1552.3200000000004</v>
          </cell>
          <cell r="D20">
            <v>107.8</v>
          </cell>
          <cell r="E20">
            <v>112</v>
          </cell>
          <cell r="F20">
            <v>118.4</v>
          </cell>
          <cell r="G20">
            <v>118.4</v>
          </cell>
          <cell r="H20">
            <v>118.4</v>
          </cell>
          <cell r="I20">
            <v>118.4</v>
          </cell>
          <cell r="J20">
            <v>118.4</v>
          </cell>
          <cell r="K20">
            <v>118.4</v>
          </cell>
          <cell r="L20">
            <v>118.4</v>
          </cell>
          <cell r="M20">
            <v>113.6</v>
          </cell>
          <cell r="N20">
            <v>129.60000000000002</v>
          </cell>
          <cell r="O20">
            <v>129.6</v>
          </cell>
          <cell r="P20">
            <v>1421.3999999999996</v>
          </cell>
          <cell r="Q20">
            <v>372.8</v>
          </cell>
          <cell r="R20">
            <v>1552.3200000000002</v>
          </cell>
          <cell r="S20">
            <v>1.7763568394002505E-15</v>
          </cell>
          <cell r="T20">
            <v>1552.3200000000002</v>
          </cell>
          <cell r="U20">
            <v>1421.4</v>
          </cell>
        </row>
        <row r="21">
          <cell r="A21" t="str">
            <v>14104</v>
          </cell>
          <cell r="B21" t="str">
            <v>14104  ASIGNACION PARA PRESTAMOS A CORTO PLAZO</v>
          </cell>
          <cell r="C21">
            <v>54363.28</v>
          </cell>
          <cell r="D21">
            <v>3725.5999999999995</v>
          </cell>
          <cell r="E21">
            <v>3755.9599999999987</v>
          </cell>
          <cell r="F21">
            <v>4175.7099999999991</v>
          </cell>
          <cell r="G21">
            <v>3933.86</v>
          </cell>
          <cell r="H21">
            <v>3935.97</v>
          </cell>
          <cell r="I21">
            <v>3938.0799999999995</v>
          </cell>
          <cell r="J21">
            <v>3944.119999999999</v>
          </cell>
          <cell r="K21">
            <v>3944.119999999999</v>
          </cell>
          <cell r="L21">
            <v>3944.119999999999</v>
          </cell>
          <cell r="M21">
            <v>3852.2</v>
          </cell>
          <cell r="N21">
            <v>4374.7499999999991</v>
          </cell>
          <cell r="O21">
            <v>4420.78</v>
          </cell>
          <cell r="P21">
            <v>47945.26999999999</v>
          </cell>
          <cell r="Q21">
            <v>12647.73</v>
          </cell>
          <cell r="R21">
            <v>54363.28</v>
          </cell>
          <cell r="S21">
            <v>0</v>
          </cell>
          <cell r="T21">
            <v>54363.28</v>
          </cell>
          <cell r="U21">
            <v>47945.27</v>
          </cell>
        </row>
        <row r="22">
          <cell r="A22" t="str">
            <v>14105</v>
          </cell>
          <cell r="B22" t="str">
            <v>14105  APORTACIONES AL SEGURO DE CESANTIA DE EDAD AVANZAD</v>
          </cell>
          <cell r="C22">
            <v>54363.28</v>
          </cell>
          <cell r="D22">
            <v>3725.5999999999995</v>
          </cell>
          <cell r="E22">
            <v>3755.9599999999987</v>
          </cell>
          <cell r="F22">
            <v>4175.7099999999991</v>
          </cell>
          <cell r="G22">
            <v>3933.86</v>
          </cell>
          <cell r="H22">
            <v>3935.97</v>
          </cell>
          <cell r="I22">
            <v>3938.0799999999995</v>
          </cell>
          <cell r="J22">
            <v>3944.119999999999</v>
          </cell>
          <cell r="K22">
            <v>3944.119999999999</v>
          </cell>
          <cell r="L22">
            <v>3944.119999999999</v>
          </cell>
          <cell r="M22">
            <v>3852.1999999999994</v>
          </cell>
          <cell r="N22">
            <v>4374.7499999999991</v>
          </cell>
          <cell r="O22">
            <v>4420.78</v>
          </cell>
          <cell r="P22">
            <v>47945.26999999999</v>
          </cell>
          <cell r="Q22">
            <v>12647.73</v>
          </cell>
          <cell r="R22">
            <v>54363.28</v>
          </cell>
          <cell r="S22">
            <v>0</v>
          </cell>
          <cell r="T22">
            <v>54363.28</v>
          </cell>
          <cell r="U22">
            <v>47945.27</v>
          </cell>
        </row>
        <row r="23">
          <cell r="A23" t="str">
            <v>14106</v>
          </cell>
          <cell r="B23" t="str">
            <v>14106  OTRAS PRESTACIONES DE SEGURIDAD SOCIAL</v>
          </cell>
          <cell r="C23">
            <v>325459.71000000002</v>
          </cell>
          <cell r="D23">
            <v>18629.260000000002</v>
          </cell>
          <cell r="E23">
            <v>18781.11</v>
          </cell>
          <cell r="F23">
            <v>20879.939999999999</v>
          </cell>
          <cell r="G23">
            <v>19670.659999999996</v>
          </cell>
          <cell r="H23">
            <v>19681.190000000002</v>
          </cell>
          <cell r="I23">
            <v>19691.719999999998</v>
          </cell>
          <cell r="J23">
            <v>19721.940000000002</v>
          </cell>
          <cell r="K23">
            <v>19721.939999999999</v>
          </cell>
          <cell r="L23">
            <v>19721.939999999999</v>
          </cell>
          <cell r="M23">
            <v>19262.339999999997</v>
          </cell>
          <cell r="N23">
            <v>21875.129999999994</v>
          </cell>
          <cell r="O23">
            <v>22105.31</v>
          </cell>
          <cell r="P23">
            <v>239742.48</v>
          </cell>
          <cell r="Q23">
            <v>63242.779999999984</v>
          </cell>
          <cell r="R23">
            <v>326179.71000000002</v>
          </cell>
          <cell r="S23">
            <v>-720</v>
          </cell>
          <cell r="T23">
            <v>325459.71000000002</v>
          </cell>
          <cell r="U23">
            <v>239742.47999999995</v>
          </cell>
        </row>
        <row r="24">
          <cell r="A24" t="str">
            <v>14107</v>
          </cell>
          <cell r="B24" t="str">
            <v>14107  APORTACION PARA INFRAESTRUCTURA, EQUIPAMIENTO Y MA</v>
          </cell>
          <cell r="C24">
            <v>108726.57</v>
          </cell>
          <cell r="D24">
            <v>7451.4999999999973</v>
          </cell>
          <cell r="E24">
            <v>7512.2299999999987</v>
          </cell>
          <cell r="F24">
            <v>8351.739999999998</v>
          </cell>
          <cell r="G24">
            <v>7868.0199999999986</v>
          </cell>
          <cell r="H24">
            <v>7872.2399999999989</v>
          </cell>
          <cell r="I24">
            <v>7876.4599999999973</v>
          </cell>
          <cell r="J24">
            <v>7888.56</v>
          </cell>
          <cell r="K24">
            <v>7888.56</v>
          </cell>
          <cell r="L24">
            <v>7888.56</v>
          </cell>
          <cell r="M24">
            <v>7704.7100000000009</v>
          </cell>
          <cell r="N24">
            <v>8749.75</v>
          </cell>
          <cell r="O24">
            <v>8841.81</v>
          </cell>
          <cell r="P24">
            <v>95894.139999999985</v>
          </cell>
          <cell r="Q24">
            <v>25296.269999999997</v>
          </cell>
          <cell r="R24">
            <v>108726.57</v>
          </cell>
          <cell r="S24">
            <v>0</v>
          </cell>
          <cell r="T24">
            <v>108726.57</v>
          </cell>
          <cell r="U24">
            <v>95894.140000000014</v>
          </cell>
        </row>
        <row r="25">
          <cell r="A25" t="str">
            <v>14108</v>
          </cell>
          <cell r="B25" t="str">
            <v>14108  APORTACIONES PARA LA ATENCIÓN DE ENFERMEDADES PREE</v>
          </cell>
          <cell r="C25">
            <v>112880</v>
          </cell>
          <cell r="D25">
            <v>8894</v>
          </cell>
          <cell r="E25">
            <v>8208</v>
          </cell>
          <cell r="F25">
            <v>7522</v>
          </cell>
          <cell r="G25">
            <v>7522</v>
          </cell>
          <cell r="H25">
            <v>11283</v>
          </cell>
          <cell r="I25">
            <v>11283</v>
          </cell>
          <cell r="J25">
            <v>11283</v>
          </cell>
          <cell r="K25">
            <v>11283</v>
          </cell>
          <cell r="L25">
            <v>11283</v>
          </cell>
          <cell r="M25">
            <v>11283</v>
          </cell>
          <cell r="N25">
            <v>6505</v>
          </cell>
          <cell r="O25">
            <v>6505</v>
          </cell>
          <cell r="P25">
            <v>112854</v>
          </cell>
          <cell r="Q25">
            <v>24293</v>
          </cell>
          <cell r="R25">
            <v>106728</v>
          </cell>
          <cell r="S25">
            <v>6152</v>
          </cell>
          <cell r="T25">
            <v>112880</v>
          </cell>
          <cell r="U25">
            <v>112854</v>
          </cell>
        </row>
        <row r="26">
          <cell r="A26" t="str">
            <v>14201</v>
          </cell>
          <cell r="B26" t="str">
            <v>14201  APORTACIONES AL FOVISSSTE</v>
          </cell>
          <cell r="C26">
            <v>434906.28</v>
          </cell>
          <cell r="D26">
            <v>29806.960000000006</v>
          </cell>
          <cell r="E26">
            <v>30049.919999999998</v>
          </cell>
          <cell r="F26">
            <v>33408.07</v>
          </cell>
          <cell r="G26">
            <v>31473.219999999994</v>
          </cell>
          <cell r="H26">
            <v>31490.080000000002</v>
          </cell>
          <cell r="I26">
            <v>31506.94</v>
          </cell>
          <cell r="J26">
            <v>31555.3</v>
          </cell>
          <cell r="K26">
            <v>31555.3</v>
          </cell>
          <cell r="L26">
            <v>31555.3</v>
          </cell>
          <cell r="M26">
            <v>30819.919999999991</v>
          </cell>
          <cell r="N26">
            <v>35000.379999999997</v>
          </cell>
          <cell r="O26">
            <v>35368.639999999999</v>
          </cell>
          <cell r="P26">
            <v>383590.03</v>
          </cell>
          <cell r="Q26">
            <v>101188.93999999999</v>
          </cell>
          <cell r="R26">
            <v>434906.28</v>
          </cell>
          <cell r="S26">
            <v>0</v>
          </cell>
          <cell r="T26">
            <v>434906.28</v>
          </cell>
          <cell r="U26">
            <v>383590.02999999997</v>
          </cell>
        </row>
        <row r="27">
          <cell r="A27" t="str">
            <v>14301</v>
          </cell>
          <cell r="B27" t="str">
            <v>14301  APORTACIONES AL SISTEMA DE AHORRO PARA EL RETIRO</v>
          </cell>
          <cell r="C27">
            <v>1848351.7099999997</v>
          </cell>
          <cell r="D27">
            <v>130405.65999999996</v>
          </cell>
          <cell r="E27">
            <v>131468.61000000002</v>
          </cell>
          <cell r="F27">
            <v>146160.5</v>
          </cell>
          <cell r="G27">
            <v>137695.52000000002</v>
          </cell>
          <cell r="H27">
            <v>137769.29</v>
          </cell>
          <cell r="I27">
            <v>137843.06</v>
          </cell>
          <cell r="J27">
            <v>138054.66</v>
          </cell>
          <cell r="K27">
            <v>138054.66</v>
          </cell>
          <cell r="L27">
            <v>138054.66</v>
          </cell>
          <cell r="M27">
            <v>134837.43000000002</v>
          </cell>
          <cell r="N27">
            <v>153126.97000000003</v>
          </cell>
          <cell r="O27">
            <v>154738.24000000002</v>
          </cell>
          <cell r="P27">
            <v>1678209.26</v>
          </cell>
          <cell r="Q27">
            <v>442702.64</v>
          </cell>
          <cell r="R27">
            <v>1848351.71</v>
          </cell>
          <cell r="S27">
            <v>0</v>
          </cell>
          <cell r="T27">
            <v>1848351.71</v>
          </cell>
          <cell r="U27">
            <v>1678209.2600000005</v>
          </cell>
        </row>
        <row r="28">
          <cell r="A28" t="str">
            <v>15201</v>
          </cell>
          <cell r="B28" t="str">
            <v>15201  INDEMNIZACIONES AL PERSONAL</v>
          </cell>
          <cell r="C28">
            <v>55242.32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55242.32</v>
          </cell>
          <cell r="O28">
            <v>0</v>
          </cell>
          <cell r="P28">
            <v>55242.32</v>
          </cell>
          <cell r="Q28">
            <v>55242.32</v>
          </cell>
          <cell r="R28">
            <v>0</v>
          </cell>
          <cell r="S28">
            <v>55242.32</v>
          </cell>
          <cell r="T28">
            <v>55242.32</v>
          </cell>
          <cell r="U28">
            <v>55242.32</v>
          </cell>
        </row>
        <row r="29">
          <cell r="A29" t="str">
            <v>17102</v>
          </cell>
          <cell r="B29" t="str">
            <v>17102  ESTIMULOS AL PERSONAL</v>
          </cell>
          <cell r="C29">
            <v>2146125.7200000002</v>
          </cell>
          <cell r="D29">
            <v>149093.81</v>
          </cell>
          <cell r="E29">
            <v>133343.81</v>
          </cell>
          <cell r="F29">
            <v>169043.81</v>
          </cell>
          <cell r="G29">
            <v>161588.81</v>
          </cell>
          <cell r="H29">
            <v>155043.81</v>
          </cell>
          <cell r="I29">
            <v>155043.81</v>
          </cell>
          <cell r="J29">
            <v>155043.81</v>
          </cell>
          <cell r="K29">
            <v>412280.32000000001</v>
          </cell>
          <cell r="L29">
            <v>0</v>
          </cell>
          <cell r="M29">
            <v>117273.32</v>
          </cell>
          <cell r="N29">
            <v>131211.10999999999</v>
          </cell>
          <cell r="O29">
            <v>387216.76</v>
          </cell>
          <cell r="P29">
            <v>2126183.1800000006</v>
          </cell>
          <cell r="Q29">
            <v>635701.18999999994</v>
          </cell>
          <cell r="R29">
            <v>2146125.7200000002</v>
          </cell>
          <cell r="S29">
            <v>0</v>
          </cell>
          <cell r="T29">
            <v>2146125.7200000002</v>
          </cell>
          <cell r="U29">
            <v>2126183.1800000006</v>
          </cell>
        </row>
        <row r="30">
          <cell r="A30" t="str">
            <v>21101</v>
          </cell>
          <cell r="B30" t="str">
            <v>21101  MATERIALES, UTILES Y EQUIPOS MENORES DE OFICINA</v>
          </cell>
          <cell r="C30">
            <v>331330.34999999998</v>
          </cell>
          <cell r="D30">
            <v>2584.5</v>
          </cell>
          <cell r="E30">
            <v>6190.93</v>
          </cell>
          <cell r="F30">
            <v>5137.1099999999997</v>
          </cell>
          <cell r="G30">
            <v>6438.95</v>
          </cell>
          <cell r="H30">
            <v>6285.24</v>
          </cell>
          <cell r="I30">
            <v>11645.18</v>
          </cell>
          <cell r="J30">
            <v>8121.8199999999988</v>
          </cell>
          <cell r="K30">
            <v>9154.6999999999989</v>
          </cell>
          <cell r="L30">
            <v>1172.0900000000001</v>
          </cell>
          <cell r="M30">
            <v>4917.3599999999997</v>
          </cell>
          <cell r="N30">
            <v>6347.99</v>
          </cell>
          <cell r="O30">
            <v>5920.89</v>
          </cell>
          <cell r="P30">
            <v>73916.760000000009</v>
          </cell>
          <cell r="Q30">
            <v>17186.239999999998</v>
          </cell>
          <cell r="R30">
            <v>400000</v>
          </cell>
          <cell r="S30">
            <v>-68669.649999999994</v>
          </cell>
          <cell r="T30">
            <v>331330.35000000003</v>
          </cell>
          <cell r="U30">
            <v>73916.760000000009</v>
          </cell>
        </row>
        <row r="31">
          <cell r="A31" t="str">
            <v>21201</v>
          </cell>
          <cell r="B31" t="str">
            <v>21201  MATERIALES Y UTILES DE IMPRESIÓN Y PRODUCCION</v>
          </cell>
          <cell r="C31">
            <v>218669.65000000002</v>
          </cell>
          <cell r="D31">
            <v>0</v>
          </cell>
          <cell r="E31">
            <v>12034.72</v>
          </cell>
          <cell r="F31">
            <v>24555.72</v>
          </cell>
          <cell r="G31">
            <v>15506.88</v>
          </cell>
          <cell r="H31">
            <v>7559.16</v>
          </cell>
          <cell r="I31">
            <v>7693.8</v>
          </cell>
          <cell r="J31">
            <v>38156.629999999997</v>
          </cell>
          <cell r="K31">
            <v>33130.239999999998</v>
          </cell>
          <cell r="L31">
            <v>4996.12</v>
          </cell>
          <cell r="M31">
            <v>0</v>
          </cell>
          <cell r="N31">
            <v>8283.9200000000019</v>
          </cell>
          <cell r="O31">
            <v>22361.32</v>
          </cell>
          <cell r="P31">
            <v>174278.51</v>
          </cell>
          <cell r="Q31">
            <v>30645.24</v>
          </cell>
          <cell r="R31">
            <v>150000</v>
          </cell>
          <cell r="S31">
            <v>68669.649999999994</v>
          </cell>
          <cell r="T31">
            <v>218669.65000000002</v>
          </cell>
          <cell r="U31">
            <v>174278.51</v>
          </cell>
        </row>
        <row r="32">
          <cell r="A32" t="str">
            <v>21501</v>
          </cell>
          <cell r="B32" t="str">
            <v>21501  MATERIAL PARA INFORMACION</v>
          </cell>
          <cell r="C32">
            <v>280000</v>
          </cell>
          <cell r="D32">
            <v>2942.01</v>
          </cell>
          <cell r="E32">
            <v>6566.01</v>
          </cell>
          <cell r="F32">
            <v>12258.36</v>
          </cell>
          <cell r="G32">
            <v>0</v>
          </cell>
          <cell r="H32">
            <v>6618.39</v>
          </cell>
          <cell r="I32">
            <v>8206</v>
          </cell>
          <cell r="J32">
            <v>0</v>
          </cell>
          <cell r="K32">
            <v>1975.75</v>
          </cell>
          <cell r="L32">
            <v>0</v>
          </cell>
          <cell r="M32">
            <v>63901.25</v>
          </cell>
          <cell r="N32">
            <v>1772.69</v>
          </cell>
          <cell r="O32">
            <v>1000</v>
          </cell>
          <cell r="P32">
            <v>105240.46</v>
          </cell>
          <cell r="Q32">
            <v>66673.94</v>
          </cell>
          <cell r="R32">
            <v>280000</v>
          </cell>
          <cell r="S32">
            <v>0</v>
          </cell>
          <cell r="T32">
            <v>280000</v>
          </cell>
          <cell r="U32">
            <v>105240.45999999999</v>
          </cell>
        </row>
        <row r="33">
          <cell r="A33" t="str">
            <v>21601</v>
          </cell>
          <cell r="B33" t="str">
            <v>21601  MATERIAL DE LIMPIEZA</v>
          </cell>
          <cell r="C33">
            <v>10000</v>
          </cell>
          <cell r="D33">
            <v>0</v>
          </cell>
          <cell r="E33">
            <v>0</v>
          </cell>
          <cell r="F33">
            <v>236.75</v>
          </cell>
          <cell r="G33">
            <v>0</v>
          </cell>
          <cell r="H33">
            <v>0</v>
          </cell>
          <cell r="I33">
            <v>36</v>
          </cell>
          <cell r="J33">
            <v>788.07</v>
          </cell>
          <cell r="K33">
            <v>0</v>
          </cell>
          <cell r="L33">
            <v>692.73</v>
          </cell>
          <cell r="M33">
            <v>59</v>
          </cell>
          <cell r="N33">
            <v>1988.99</v>
          </cell>
          <cell r="O33">
            <v>240.48</v>
          </cell>
          <cell r="P33">
            <v>4042.02</v>
          </cell>
          <cell r="Q33">
            <v>2288.4699999999998</v>
          </cell>
          <cell r="R33">
            <v>10000</v>
          </cell>
          <cell r="S33">
            <v>0</v>
          </cell>
          <cell r="T33">
            <v>10000</v>
          </cell>
          <cell r="U33">
            <v>4042.0200000000004</v>
          </cell>
        </row>
        <row r="34">
          <cell r="A34" t="str">
            <v>21801</v>
          </cell>
          <cell r="B34" t="str">
            <v>21801  PLACAS, ENGOMADOS, CALCOMANIAS Y HOLOGRAMAS</v>
          </cell>
          <cell r="C34">
            <v>10810</v>
          </cell>
          <cell r="D34">
            <v>0</v>
          </cell>
          <cell r="E34">
            <v>0</v>
          </cell>
          <cell r="F34">
            <v>10810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10810</v>
          </cell>
          <cell r="Q34">
            <v>0</v>
          </cell>
          <cell r="R34">
            <v>10500</v>
          </cell>
          <cell r="S34">
            <v>310</v>
          </cell>
          <cell r="T34">
            <v>10810</v>
          </cell>
          <cell r="U34">
            <v>10810</v>
          </cell>
        </row>
        <row r="35">
          <cell r="A35" t="str">
            <v>22101</v>
          </cell>
          <cell r="B35" t="str">
            <v>22101  PRODUCTOS ALIMENTICIOS PARA EL PERSONAL EN LAS INS</v>
          </cell>
          <cell r="C35">
            <v>100000</v>
          </cell>
          <cell r="D35">
            <v>1002</v>
          </cell>
          <cell r="E35">
            <v>7995.01</v>
          </cell>
          <cell r="F35">
            <v>5692.55</v>
          </cell>
          <cell r="G35">
            <v>11486.03</v>
          </cell>
          <cell r="H35">
            <v>8957</v>
          </cell>
          <cell r="I35">
            <v>9039.65</v>
          </cell>
          <cell r="J35">
            <v>11120.730000000003</v>
          </cell>
          <cell r="K35">
            <v>7378.92</v>
          </cell>
          <cell r="L35">
            <v>6875.57</v>
          </cell>
          <cell r="M35">
            <v>3703.3</v>
          </cell>
          <cell r="N35">
            <v>8000.07</v>
          </cell>
          <cell r="O35">
            <v>4795.2299999999996</v>
          </cell>
          <cell r="P35">
            <v>86046.059999999983</v>
          </cell>
          <cell r="Q35">
            <v>16498.599999999999</v>
          </cell>
          <cell r="R35">
            <v>70000</v>
          </cell>
          <cell r="S35">
            <v>30000</v>
          </cell>
          <cell r="T35">
            <v>100000</v>
          </cell>
          <cell r="U35">
            <v>86046.059999999983</v>
          </cell>
        </row>
        <row r="36">
          <cell r="A36" t="str">
            <v>22301</v>
          </cell>
          <cell r="B36" t="str">
            <v>22301  UTENSILIOS PARA EL SERVICIO DE ALIMENTACION</v>
          </cell>
          <cell r="C36">
            <v>4690</v>
          </cell>
          <cell r="D36">
            <v>0</v>
          </cell>
          <cell r="E36">
            <v>602.54999999999995</v>
          </cell>
          <cell r="F36">
            <v>0</v>
          </cell>
          <cell r="G36">
            <v>0</v>
          </cell>
          <cell r="H36">
            <v>449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523.07999999999993</v>
          </cell>
          <cell r="P36">
            <v>1574.63</v>
          </cell>
          <cell r="Q36">
            <v>523.07999999999993</v>
          </cell>
          <cell r="R36">
            <v>5000</v>
          </cell>
          <cell r="S36">
            <v>-310</v>
          </cell>
          <cell r="T36">
            <v>4690</v>
          </cell>
          <cell r="U36">
            <v>1574.63</v>
          </cell>
        </row>
        <row r="37">
          <cell r="A37" t="str">
            <v>24801</v>
          </cell>
          <cell r="B37" t="str">
            <v>24801  MATERIALES COMPLEMENTARIOS</v>
          </cell>
          <cell r="C37">
            <v>10000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10000</v>
          </cell>
          <cell r="S37">
            <v>0</v>
          </cell>
          <cell r="T37">
            <v>10000</v>
          </cell>
          <cell r="U37">
            <v>0</v>
          </cell>
        </row>
        <row r="38">
          <cell r="A38" t="str">
            <v>25301</v>
          </cell>
          <cell r="B38" t="str">
            <v>25301  MEDICINAS Y PRODUCTOS FARMACEUTICOS</v>
          </cell>
          <cell r="C38">
            <v>1000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1000</v>
          </cell>
          <cell r="S38">
            <v>0</v>
          </cell>
          <cell r="T38">
            <v>1000</v>
          </cell>
          <cell r="U38">
            <v>0</v>
          </cell>
        </row>
        <row r="39">
          <cell r="A39" t="str">
            <v>26101</v>
          </cell>
          <cell r="B39" t="str">
            <v>26101  COMBUSTIBLES</v>
          </cell>
          <cell r="C39">
            <v>300000</v>
          </cell>
          <cell r="D39">
            <v>1750.01</v>
          </cell>
          <cell r="E39">
            <v>27354.43</v>
          </cell>
          <cell r="F39">
            <v>15569.25</v>
          </cell>
          <cell r="G39">
            <v>28597.89</v>
          </cell>
          <cell r="H39">
            <v>15195.8</v>
          </cell>
          <cell r="I39">
            <v>30514.21</v>
          </cell>
          <cell r="J39">
            <v>26970.89</v>
          </cell>
          <cell r="K39">
            <v>23681.359999999997</v>
          </cell>
          <cell r="L39">
            <v>24343.97</v>
          </cell>
          <cell r="M39">
            <v>11760.830000000002</v>
          </cell>
          <cell r="N39">
            <v>26375.23</v>
          </cell>
          <cell r="O39">
            <v>25521.1</v>
          </cell>
          <cell r="P39">
            <v>257634.96999999997</v>
          </cell>
          <cell r="Q39">
            <v>63657.159999999996</v>
          </cell>
          <cell r="R39">
            <v>300000</v>
          </cell>
          <cell r="S39">
            <v>0</v>
          </cell>
          <cell r="T39">
            <v>300000</v>
          </cell>
          <cell r="U39">
            <v>257634.97000000006</v>
          </cell>
        </row>
        <row r="40">
          <cell r="A40" t="str">
            <v>29101</v>
          </cell>
          <cell r="B40" t="str">
            <v>29101  HERRAMIENTAS MENORES</v>
          </cell>
          <cell r="C40">
            <v>70000</v>
          </cell>
          <cell r="D40">
            <v>0</v>
          </cell>
          <cell r="E40">
            <v>0</v>
          </cell>
          <cell r="F40">
            <v>9851.8799999999992</v>
          </cell>
          <cell r="G40">
            <v>0</v>
          </cell>
          <cell r="H40">
            <v>33.729999999999997</v>
          </cell>
          <cell r="I40">
            <v>0</v>
          </cell>
          <cell r="J40">
            <v>0</v>
          </cell>
          <cell r="K40">
            <v>1798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11683.609999999997</v>
          </cell>
          <cell r="Q40">
            <v>0</v>
          </cell>
          <cell r="R40">
            <v>100000</v>
          </cell>
          <cell r="S40">
            <v>-30000</v>
          </cell>
          <cell r="T40">
            <v>70000</v>
          </cell>
          <cell r="U40">
            <v>11683.609999999997</v>
          </cell>
        </row>
        <row r="41">
          <cell r="A41" t="str">
            <v>29401</v>
          </cell>
          <cell r="B41" t="str">
            <v>29401  REFACCIONES Y ACCESORIOS MENORES DE EQUIPO DE COMP</v>
          </cell>
          <cell r="C41">
            <v>80000</v>
          </cell>
          <cell r="D41">
            <v>0</v>
          </cell>
          <cell r="E41">
            <v>0</v>
          </cell>
          <cell r="F41">
            <v>6446.1200000000008</v>
          </cell>
          <cell r="G41">
            <v>0</v>
          </cell>
          <cell r="H41">
            <v>1722.6</v>
          </cell>
          <cell r="I41">
            <v>7294.08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24344.799999999999</v>
          </cell>
          <cell r="O41">
            <v>6638.4</v>
          </cell>
          <cell r="P41">
            <v>46446</v>
          </cell>
          <cell r="Q41">
            <v>30983.199999999997</v>
          </cell>
          <cell r="R41">
            <v>80000</v>
          </cell>
          <cell r="S41">
            <v>0</v>
          </cell>
          <cell r="T41">
            <v>80000</v>
          </cell>
          <cell r="U41">
            <v>46446</v>
          </cell>
        </row>
        <row r="42">
          <cell r="A42" t="str">
            <v>29601</v>
          </cell>
          <cell r="B42" t="str">
            <v>29601  REFACCIONES Y ACCESORIOS MENORES DE EQUIPO DE TRAN</v>
          </cell>
          <cell r="C42">
            <v>150000</v>
          </cell>
          <cell r="D42">
            <v>0</v>
          </cell>
          <cell r="E42">
            <v>0</v>
          </cell>
          <cell r="F42">
            <v>9078.16</v>
          </cell>
          <cell r="G42">
            <v>0</v>
          </cell>
          <cell r="H42">
            <v>5080.41</v>
          </cell>
          <cell r="I42">
            <v>6275.6</v>
          </cell>
          <cell r="J42">
            <v>9353.89</v>
          </cell>
          <cell r="K42">
            <v>11094.33</v>
          </cell>
          <cell r="L42">
            <v>5476.4</v>
          </cell>
          <cell r="M42">
            <v>0</v>
          </cell>
          <cell r="N42">
            <v>8943.6</v>
          </cell>
          <cell r="O42">
            <v>2371.3199999999997</v>
          </cell>
          <cell r="P42">
            <v>57673.71</v>
          </cell>
          <cell r="Q42">
            <v>11314.92</v>
          </cell>
          <cell r="R42">
            <v>150000</v>
          </cell>
          <cell r="S42">
            <v>0</v>
          </cell>
          <cell r="T42">
            <v>150000</v>
          </cell>
          <cell r="U42">
            <v>57673.710000000006</v>
          </cell>
        </row>
        <row r="43">
          <cell r="A43" t="str">
            <v>31101</v>
          </cell>
          <cell r="B43" t="str">
            <v>31101  ENERGIA ELECTRICA</v>
          </cell>
          <cell r="C43">
            <v>1000000</v>
          </cell>
          <cell r="D43">
            <v>2857</v>
          </cell>
          <cell r="E43">
            <v>119204.69999999998</v>
          </cell>
          <cell r="F43">
            <v>24171.22</v>
          </cell>
          <cell r="G43">
            <v>20365.21</v>
          </cell>
          <cell r="H43">
            <v>47908.85</v>
          </cell>
          <cell r="I43">
            <v>75598.62</v>
          </cell>
          <cell r="J43">
            <v>40820.04</v>
          </cell>
          <cell r="K43">
            <v>71983.22</v>
          </cell>
          <cell r="L43">
            <v>46162.05</v>
          </cell>
          <cell r="M43">
            <v>68563.22</v>
          </cell>
          <cell r="N43">
            <v>46906.93</v>
          </cell>
          <cell r="O43">
            <v>41534.14</v>
          </cell>
          <cell r="P43">
            <v>606075.20000000007</v>
          </cell>
          <cell r="Q43">
            <v>157004.28999999998</v>
          </cell>
          <cell r="R43">
            <v>1000000</v>
          </cell>
          <cell r="S43">
            <v>0</v>
          </cell>
          <cell r="T43">
            <v>1000000</v>
          </cell>
          <cell r="U43">
            <v>606075.19999999995</v>
          </cell>
        </row>
        <row r="44">
          <cell r="A44" t="str">
            <v>31301</v>
          </cell>
          <cell r="B44" t="str">
            <v>31301  AGUA POTABLE</v>
          </cell>
          <cell r="C44">
            <v>60000</v>
          </cell>
          <cell r="D44">
            <v>0</v>
          </cell>
          <cell r="E44">
            <v>6414.73</v>
          </cell>
          <cell r="F44">
            <v>1885.06</v>
          </cell>
          <cell r="G44">
            <v>1111</v>
          </cell>
          <cell r="H44">
            <v>3008.74</v>
          </cell>
          <cell r="I44">
            <v>7343.36</v>
          </cell>
          <cell r="J44">
            <v>2556</v>
          </cell>
          <cell r="K44">
            <v>5868.1</v>
          </cell>
          <cell r="L44">
            <v>2662</v>
          </cell>
          <cell r="M44">
            <v>5474.59</v>
          </cell>
          <cell r="N44">
            <v>16759.29</v>
          </cell>
          <cell r="O44">
            <v>5463.18</v>
          </cell>
          <cell r="P44">
            <v>58546.05</v>
          </cell>
          <cell r="Q44">
            <v>27697.06</v>
          </cell>
          <cell r="R44">
            <v>60000</v>
          </cell>
          <cell r="S44">
            <v>0</v>
          </cell>
          <cell r="T44">
            <v>60000</v>
          </cell>
          <cell r="U44">
            <v>58546.05</v>
          </cell>
        </row>
        <row r="45">
          <cell r="A45" t="str">
            <v>31401</v>
          </cell>
          <cell r="B45" t="str">
            <v>31401  TELEFONIA TRADICIONAL</v>
          </cell>
          <cell r="C45">
            <v>480000</v>
          </cell>
          <cell r="D45">
            <v>0</v>
          </cell>
          <cell r="E45">
            <v>56867.67</v>
          </cell>
          <cell r="F45">
            <v>25967.89</v>
          </cell>
          <cell r="G45">
            <v>0</v>
          </cell>
          <cell r="H45">
            <v>28881.16</v>
          </cell>
          <cell r="I45">
            <v>31364.639999999999</v>
          </cell>
          <cell r="J45">
            <v>15038.85</v>
          </cell>
          <cell r="K45">
            <v>21663.99</v>
          </cell>
          <cell r="L45">
            <v>30260.65</v>
          </cell>
          <cell r="M45">
            <v>19857.62</v>
          </cell>
          <cell r="N45">
            <v>20342.170000000002</v>
          </cell>
          <cell r="O45">
            <v>19287.96</v>
          </cell>
          <cell r="P45">
            <v>269532.59999999998</v>
          </cell>
          <cell r="Q45">
            <v>59487.75</v>
          </cell>
          <cell r="R45">
            <v>500000</v>
          </cell>
          <cell r="S45">
            <v>-20000</v>
          </cell>
          <cell r="T45">
            <v>480000</v>
          </cell>
          <cell r="U45">
            <v>269532.59999999998</v>
          </cell>
        </row>
        <row r="46">
          <cell r="A46" t="str">
            <v>31501</v>
          </cell>
          <cell r="B46" t="str">
            <v>31501  TELEFONIA CELULAR</v>
          </cell>
          <cell r="C46">
            <v>150900</v>
          </cell>
          <cell r="D46">
            <v>3187</v>
          </cell>
          <cell r="E46">
            <v>2835</v>
          </cell>
          <cell r="F46">
            <v>2545</v>
          </cell>
          <cell r="G46">
            <v>2771</v>
          </cell>
          <cell r="H46">
            <v>2622</v>
          </cell>
          <cell r="I46">
            <v>2869</v>
          </cell>
          <cell r="J46">
            <v>3224</v>
          </cell>
          <cell r="K46">
            <v>3516</v>
          </cell>
          <cell r="L46">
            <v>2459</v>
          </cell>
          <cell r="M46">
            <v>2449</v>
          </cell>
          <cell r="N46">
            <v>2108</v>
          </cell>
          <cell r="O46">
            <v>1435</v>
          </cell>
          <cell r="P46">
            <v>32020</v>
          </cell>
          <cell r="Q46">
            <v>5992</v>
          </cell>
          <cell r="R46">
            <v>150900</v>
          </cell>
          <cell r="S46">
            <v>0</v>
          </cell>
          <cell r="T46">
            <v>150900</v>
          </cell>
          <cell r="U46">
            <v>32020</v>
          </cell>
        </row>
        <row r="47">
          <cell r="A47" t="str">
            <v>31701</v>
          </cell>
          <cell r="B47" t="str">
            <v>31701  SERVICIO DE ACCESO A INTERNET, REDES Y PROCESAMIEN</v>
          </cell>
          <cell r="C47">
            <v>45000</v>
          </cell>
          <cell r="D47">
            <v>9588</v>
          </cell>
          <cell r="E47">
            <v>0</v>
          </cell>
          <cell r="F47">
            <v>0</v>
          </cell>
          <cell r="G47">
            <v>0</v>
          </cell>
          <cell r="H47">
            <v>3480</v>
          </cell>
          <cell r="I47">
            <v>0</v>
          </cell>
          <cell r="J47">
            <v>5714.93</v>
          </cell>
          <cell r="K47">
            <v>5008.8500000000004</v>
          </cell>
          <cell r="L47">
            <v>706.08</v>
          </cell>
          <cell r="M47">
            <v>6409.78</v>
          </cell>
          <cell r="N47">
            <v>5714.94</v>
          </cell>
          <cell r="O47">
            <v>5604.78</v>
          </cell>
          <cell r="P47">
            <v>42227.360000000001</v>
          </cell>
          <cell r="Q47">
            <v>17729.5</v>
          </cell>
          <cell r="R47">
            <v>25000</v>
          </cell>
          <cell r="S47">
            <v>20000</v>
          </cell>
          <cell r="T47">
            <v>45000</v>
          </cell>
          <cell r="U47">
            <v>42227.360000000001</v>
          </cell>
        </row>
        <row r="48">
          <cell r="A48" t="str">
            <v>31801</v>
          </cell>
          <cell r="B48" t="str">
            <v>31801  SERVICIO POSTAL</v>
          </cell>
          <cell r="C48">
            <v>199350</v>
          </cell>
          <cell r="D48">
            <v>0</v>
          </cell>
          <cell r="E48">
            <v>12614.87</v>
          </cell>
          <cell r="F48">
            <v>822</v>
          </cell>
          <cell r="G48">
            <v>12237.99</v>
          </cell>
          <cell r="H48">
            <v>1425.46</v>
          </cell>
          <cell r="I48">
            <v>12005.99</v>
          </cell>
          <cell r="J48">
            <v>203</v>
          </cell>
          <cell r="K48">
            <v>12812.19</v>
          </cell>
          <cell r="L48">
            <v>1405.51</v>
          </cell>
          <cell r="M48">
            <v>0</v>
          </cell>
          <cell r="N48">
            <v>0</v>
          </cell>
          <cell r="O48">
            <v>464</v>
          </cell>
          <cell r="P48">
            <v>53991.01</v>
          </cell>
          <cell r="Q48">
            <v>464</v>
          </cell>
          <cell r="R48">
            <v>200000</v>
          </cell>
          <cell r="S48">
            <v>-650</v>
          </cell>
          <cell r="T48">
            <v>199350</v>
          </cell>
          <cell r="U48">
            <v>53991.01</v>
          </cell>
        </row>
        <row r="49">
          <cell r="A49" t="str">
            <v>32201</v>
          </cell>
          <cell r="B49" t="str">
            <v>32201  ARRENDAMIENTO DE EDIFICIOS</v>
          </cell>
          <cell r="C49">
            <v>2300000</v>
          </cell>
          <cell r="D49">
            <v>0</v>
          </cell>
          <cell r="E49">
            <v>204130.55</v>
          </cell>
          <cell r="F49">
            <v>203249.17</v>
          </cell>
          <cell r="G49">
            <v>252117.4</v>
          </cell>
          <cell r="H49">
            <v>149583</v>
          </cell>
          <cell r="I49">
            <v>161821.19</v>
          </cell>
          <cell r="J49">
            <v>169815.18</v>
          </cell>
          <cell r="K49">
            <v>318019.93000000005</v>
          </cell>
          <cell r="L49">
            <v>48104.14</v>
          </cell>
          <cell r="M49">
            <v>212130.13</v>
          </cell>
          <cell r="N49">
            <v>181272.04</v>
          </cell>
          <cell r="O49">
            <v>292100.88999999996</v>
          </cell>
          <cell r="P49">
            <v>2192343.62</v>
          </cell>
          <cell r="Q49">
            <v>685503.06</v>
          </cell>
          <cell r="R49">
            <v>2300000</v>
          </cell>
          <cell r="S49">
            <v>0</v>
          </cell>
          <cell r="T49">
            <v>2300000</v>
          </cell>
          <cell r="U49">
            <v>2192343.62</v>
          </cell>
        </row>
        <row r="50">
          <cell r="A50" t="str">
            <v>32301</v>
          </cell>
          <cell r="B50" t="str">
            <v>32301  ARRENDAMIENTO DE MUEBLES, MAQUINARIA Y EQUIPO</v>
          </cell>
          <cell r="C50">
            <v>100000</v>
          </cell>
          <cell r="D50">
            <v>0</v>
          </cell>
          <cell r="E50">
            <v>11368</v>
          </cell>
          <cell r="F50">
            <v>4129.6000000000004</v>
          </cell>
          <cell r="G50">
            <v>5394.0000000000009</v>
          </cell>
          <cell r="H50">
            <v>4129.6000000000004</v>
          </cell>
          <cell r="I50">
            <v>19986.399999999998</v>
          </cell>
          <cell r="J50">
            <v>5150.4000000000005</v>
          </cell>
          <cell r="K50">
            <v>20369.600000000002</v>
          </cell>
          <cell r="L50">
            <v>4187.6000000000004</v>
          </cell>
          <cell r="M50">
            <v>9547.3799999999992</v>
          </cell>
          <cell r="N50">
            <v>4129.6000000000004</v>
          </cell>
          <cell r="O50">
            <v>9720.8000000000011</v>
          </cell>
          <cell r="P50">
            <v>98112.980000000025</v>
          </cell>
          <cell r="Q50">
            <v>23397.78</v>
          </cell>
          <cell r="R50">
            <v>100000</v>
          </cell>
          <cell r="S50">
            <v>0</v>
          </cell>
          <cell r="T50">
            <v>100000</v>
          </cell>
          <cell r="U50">
            <v>98112.980000000025</v>
          </cell>
        </row>
        <row r="51">
          <cell r="A51" t="str">
            <v>32501</v>
          </cell>
          <cell r="B51" t="str">
            <v>32501  ARRENDAMIENTO DE EQUIPO DE TRANSPORTE</v>
          </cell>
          <cell r="C51">
            <v>350000</v>
          </cell>
          <cell r="D51">
            <v>0</v>
          </cell>
          <cell r="E51">
            <v>0</v>
          </cell>
          <cell r="F51">
            <v>5142.01</v>
          </cell>
          <cell r="G51">
            <v>12889.01</v>
          </cell>
          <cell r="H51">
            <v>28900</v>
          </cell>
          <cell r="I51">
            <v>5850</v>
          </cell>
          <cell r="J51">
            <v>0</v>
          </cell>
          <cell r="K51">
            <v>0</v>
          </cell>
          <cell r="L51">
            <v>7490.75</v>
          </cell>
          <cell r="M51">
            <v>0</v>
          </cell>
          <cell r="N51">
            <v>1766</v>
          </cell>
          <cell r="O51">
            <v>12654.87</v>
          </cell>
          <cell r="P51">
            <v>74692.639999999999</v>
          </cell>
          <cell r="Q51">
            <v>14420.87</v>
          </cell>
          <cell r="R51">
            <v>350000</v>
          </cell>
          <cell r="S51">
            <v>0</v>
          </cell>
          <cell r="T51">
            <v>350000</v>
          </cell>
          <cell r="U51">
            <v>74692.639999999999</v>
          </cell>
        </row>
        <row r="52">
          <cell r="A52" t="str">
            <v>33101</v>
          </cell>
          <cell r="B52" t="str">
            <v>33101  SERVICIOS LEGALES, DE CONTABILIDAD, AUDITORIAS Y R</v>
          </cell>
          <cell r="C52">
            <v>1000000</v>
          </cell>
          <cell r="D52">
            <v>0</v>
          </cell>
          <cell r="E52">
            <v>0</v>
          </cell>
          <cell r="F52">
            <v>33304</v>
          </cell>
          <cell r="G52">
            <v>16344.4</v>
          </cell>
          <cell r="H52">
            <v>18096</v>
          </cell>
          <cell r="I52">
            <v>0</v>
          </cell>
          <cell r="J52">
            <v>94076</v>
          </cell>
          <cell r="K52">
            <v>0</v>
          </cell>
          <cell r="L52">
            <v>18096</v>
          </cell>
          <cell r="M52">
            <v>0</v>
          </cell>
          <cell r="N52">
            <v>0</v>
          </cell>
          <cell r="O52">
            <v>580</v>
          </cell>
          <cell r="P52">
            <v>180496.4</v>
          </cell>
          <cell r="Q52">
            <v>580</v>
          </cell>
          <cell r="R52">
            <v>1000000</v>
          </cell>
          <cell r="S52">
            <v>0</v>
          </cell>
          <cell r="T52">
            <v>1000000</v>
          </cell>
          <cell r="U52">
            <v>180496.4</v>
          </cell>
        </row>
        <row r="53">
          <cell r="A53" t="str">
            <v>33301</v>
          </cell>
          <cell r="B53" t="str">
            <v>33301  SERVICIOS DE INFORMATICA</v>
          </cell>
          <cell r="C53">
            <v>25000</v>
          </cell>
          <cell r="D53">
            <v>0</v>
          </cell>
          <cell r="E53">
            <v>0</v>
          </cell>
          <cell r="F53">
            <v>9280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9280</v>
          </cell>
          <cell r="Q53">
            <v>0</v>
          </cell>
          <cell r="R53">
            <v>25000</v>
          </cell>
          <cell r="S53">
            <v>0</v>
          </cell>
          <cell r="T53">
            <v>25000</v>
          </cell>
          <cell r="U53">
            <v>9280</v>
          </cell>
        </row>
        <row r="54">
          <cell r="A54" t="str">
            <v>33302</v>
          </cell>
          <cell r="B54" t="str">
            <v>33302  SERVICIOS DE CONSULTORIAS</v>
          </cell>
          <cell r="C54">
            <v>4246000</v>
          </cell>
          <cell r="D54">
            <v>0</v>
          </cell>
          <cell r="E54">
            <v>0</v>
          </cell>
          <cell r="F54">
            <v>122432.2</v>
          </cell>
          <cell r="G54">
            <v>0</v>
          </cell>
          <cell r="H54">
            <v>0</v>
          </cell>
          <cell r="I54">
            <v>222894</v>
          </cell>
          <cell r="J54">
            <v>312150.2</v>
          </cell>
          <cell r="K54">
            <v>268058.59999999998</v>
          </cell>
          <cell r="L54">
            <v>222894</v>
          </cell>
          <cell r="M54">
            <v>0</v>
          </cell>
          <cell r="N54">
            <v>0</v>
          </cell>
          <cell r="O54">
            <v>287016.65999999997</v>
          </cell>
          <cell r="P54">
            <v>1435445.66</v>
          </cell>
          <cell r="Q54">
            <v>287016.65999999997</v>
          </cell>
          <cell r="R54">
            <v>4750000</v>
          </cell>
          <cell r="S54">
            <v>-504000</v>
          </cell>
          <cell r="T54">
            <v>4246000</v>
          </cell>
          <cell r="U54">
            <v>1435445.66</v>
          </cell>
        </row>
        <row r="55">
          <cell r="A55" t="str">
            <v>33401</v>
          </cell>
          <cell r="B55" t="str">
            <v>33401  SERVICIOS DE CAPACITACION</v>
          </cell>
          <cell r="C55">
            <v>10000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10000</v>
          </cell>
          <cell r="S55">
            <v>0</v>
          </cell>
          <cell r="T55">
            <v>10000</v>
          </cell>
          <cell r="U55">
            <v>0</v>
          </cell>
        </row>
        <row r="56">
          <cell r="A56" t="str">
            <v>33801</v>
          </cell>
          <cell r="B56" t="str">
            <v>33801  SERVICIOS DE VIGILANCIA</v>
          </cell>
          <cell r="C56">
            <v>670000</v>
          </cell>
          <cell r="D56">
            <v>0</v>
          </cell>
          <cell r="E56">
            <v>54627.99</v>
          </cell>
          <cell r="F56">
            <v>55539.34</v>
          </cell>
          <cell r="G56">
            <v>51685.75</v>
          </cell>
          <cell r="H56">
            <v>53839.34</v>
          </cell>
          <cell r="I56">
            <v>57947.95</v>
          </cell>
          <cell r="J56">
            <v>51720.75</v>
          </cell>
          <cell r="K56">
            <v>107121.7</v>
          </cell>
          <cell r="L56">
            <v>2605</v>
          </cell>
          <cell r="M56">
            <v>54448.35</v>
          </cell>
          <cell r="N56">
            <v>55568.35</v>
          </cell>
          <cell r="O56">
            <v>108861.70000000001</v>
          </cell>
          <cell r="P56">
            <v>653966.22</v>
          </cell>
          <cell r="Q56">
            <v>218878.40000000002</v>
          </cell>
          <cell r="R56">
            <v>670000</v>
          </cell>
          <cell r="S56">
            <v>0</v>
          </cell>
          <cell r="T56">
            <v>670000</v>
          </cell>
          <cell r="U56">
            <v>653966.22</v>
          </cell>
        </row>
        <row r="57">
          <cell r="A57" t="str">
            <v>33901</v>
          </cell>
          <cell r="B57" t="str">
            <v>33901  SERVICIOS PROFESIONALES, CIENTIFICOS Y TECNICOS IN</v>
          </cell>
          <cell r="C57">
            <v>1100928</v>
          </cell>
          <cell r="D57">
            <v>0</v>
          </cell>
          <cell r="E57">
            <v>0</v>
          </cell>
          <cell r="F57">
            <v>215159.33999999997</v>
          </cell>
          <cell r="G57">
            <v>176773.36</v>
          </cell>
          <cell r="H57">
            <v>38385.980000000003</v>
          </cell>
          <cell r="I57">
            <v>51493.360000000008</v>
          </cell>
          <cell r="J57">
            <v>170219.67</v>
          </cell>
          <cell r="K57">
            <v>40570.54</v>
          </cell>
          <cell r="L57">
            <v>174588.79999999999</v>
          </cell>
          <cell r="M57">
            <v>38385.980000000003</v>
          </cell>
          <cell r="N57">
            <v>44939.67</v>
          </cell>
          <cell r="O57">
            <v>89879.340000000026</v>
          </cell>
          <cell r="P57">
            <v>1040396.04</v>
          </cell>
          <cell r="Q57">
            <v>173204.99000000002</v>
          </cell>
          <cell r="R57">
            <v>600928</v>
          </cell>
          <cell r="S57">
            <v>500000</v>
          </cell>
          <cell r="T57">
            <v>1100928</v>
          </cell>
          <cell r="U57">
            <v>1040396.0399999998</v>
          </cell>
        </row>
        <row r="58">
          <cell r="A58" t="str">
            <v>34101</v>
          </cell>
          <cell r="B58" t="str">
            <v>34101  SERVICIOS FINANCIEROS Y BANCARIOS</v>
          </cell>
          <cell r="C58">
            <v>12942.8</v>
          </cell>
          <cell r="D58">
            <v>190.24</v>
          </cell>
          <cell r="E58">
            <v>575.9</v>
          </cell>
          <cell r="F58">
            <v>1004.83</v>
          </cell>
          <cell r="G58">
            <v>1134.68</v>
          </cell>
          <cell r="H58">
            <v>814.57</v>
          </cell>
          <cell r="I58">
            <v>1037.0899999999999</v>
          </cell>
          <cell r="J58">
            <v>855.82</v>
          </cell>
          <cell r="K58">
            <v>598.91999999999996</v>
          </cell>
          <cell r="L58">
            <v>1879.42</v>
          </cell>
          <cell r="M58">
            <v>3600.95</v>
          </cell>
          <cell r="N58">
            <v>559.36</v>
          </cell>
          <cell r="O58">
            <v>690.08</v>
          </cell>
          <cell r="P58">
            <v>12941.859999999997</v>
          </cell>
          <cell r="Q58">
            <v>4850.3899999999994</v>
          </cell>
          <cell r="R58">
            <v>10000</v>
          </cell>
          <cell r="S58">
            <v>2942.8</v>
          </cell>
          <cell r="T58">
            <v>12942.8</v>
          </cell>
          <cell r="U58">
            <v>12941.86</v>
          </cell>
        </row>
        <row r="59">
          <cell r="A59" t="str">
            <v>34401</v>
          </cell>
          <cell r="B59" t="str">
            <v>34401  SEGUROS DE RESPONSABILIDAD PATRIMONIAL Y FIANZAS</v>
          </cell>
          <cell r="C59">
            <v>350000</v>
          </cell>
          <cell r="D59">
            <v>0</v>
          </cell>
          <cell r="E59">
            <v>0</v>
          </cell>
          <cell r="F59">
            <v>6750.88</v>
          </cell>
          <cell r="G59">
            <v>0</v>
          </cell>
          <cell r="H59">
            <v>0</v>
          </cell>
          <cell r="I59">
            <v>0</v>
          </cell>
          <cell r="J59">
            <v>31761.750000000004</v>
          </cell>
          <cell r="K59">
            <v>13501.76</v>
          </cell>
          <cell r="L59">
            <v>0</v>
          </cell>
          <cell r="M59">
            <v>0</v>
          </cell>
          <cell r="N59">
            <v>70875.839999999997</v>
          </cell>
          <cell r="O59">
            <v>120142.13999999998</v>
          </cell>
          <cell r="P59">
            <v>243032.37</v>
          </cell>
          <cell r="Q59">
            <v>191017.97999999998</v>
          </cell>
          <cell r="R59">
            <v>350000</v>
          </cell>
          <cell r="S59">
            <v>0</v>
          </cell>
          <cell r="T59">
            <v>350000</v>
          </cell>
          <cell r="U59">
            <v>243032.37</v>
          </cell>
        </row>
        <row r="60">
          <cell r="A60" t="str">
            <v>34501</v>
          </cell>
          <cell r="B60" t="str">
            <v>34501  SEGUROS DE BIENES PATRIMONIALES</v>
          </cell>
          <cell r="C60">
            <v>60000</v>
          </cell>
          <cell r="D60">
            <v>0</v>
          </cell>
          <cell r="E60">
            <v>8308.06</v>
          </cell>
          <cell r="F60">
            <v>0</v>
          </cell>
          <cell r="G60">
            <v>4219.8100000000004</v>
          </cell>
          <cell r="H60">
            <v>0</v>
          </cell>
          <cell r="I60">
            <v>5166.01</v>
          </cell>
          <cell r="J60">
            <v>0</v>
          </cell>
          <cell r="K60">
            <v>0</v>
          </cell>
          <cell r="L60">
            <v>11509.14</v>
          </cell>
          <cell r="M60">
            <v>4458.51</v>
          </cell>
          <cell r="N60">
            <v>0</v>
          </cell>
          <cell r="O60">
            <v>0</v>
          </cell>
          <cell r="P60">
            <v>33661.53</v>
          </cell>
          <cell r="Q60">
            <v>4458.51</v>
          </cell>
          <cell r="R60">
            <v>60000</v>
          </cell>
          <cell r="S60">
            <v>0</v>
          </cell>
          <cell r="T60">
            <v>60000</v>
          </cell>
          <cell r="U60">
            <v>33661.53</v>
          </cell>
        </row>
        <row r="61">
          <cell r="A61" t="str">
            <v>34701</v>
          </cell>
          <cell r="B61" t="str">
            <v>34701  FLETES Y MANIOBRAS</v>
          </cell>
          <cell r="C61">
            <v>13166</v>
          </cell>
          <cell r="D61">
            <v>6090</v>
          </cell>
          <cell r="E61">
            <v>7076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13166</v>
          </cell>
          <cell r="Q61">
            <v>0</v>
          </cell>
          <cell r="R61">
            <v>10000</v>
          </cell>
          <cell r="S61">
            <v>3166</v>
          </cell>
          <cell r="T61">
            <v>13166</v>
          </cell>
          <cell r="U61">
            <v>13166</v>
          </cell>
        </row>
        <row r="62">
          <cell r="A62" t="str">
            <v>35101</v>
          </cell>
          <cell r="B62" t="str">
            <v>35101  MANTENIMIENTO Y CONSERVACION DE INMUEBLES</v>
          </cell>
          <cell r="C62">
            <v>1226000</v>
          </cell>
          <cell r="D62">
            <v>0</v>
          </cell>
          <cell r="E62">
            <v>75574.06</v>
          </cell>
          <cell r="F62">
            <v>74684.759999999995</v>
          </cell>
          <cell r="G62">
            <v>406</v>
          </cell>
          <cell r="H62">
            <v>102486.85</v>
          </cell>
          <cell r="I62">
            <v>150298.69999999998</v>
          </cell>
          <cell r="J62">
            <v>638</v>
          </cell>
          <cell r="K62">
            <v>137686.79999999999</v>
          </cell>
          <cell r="L62">
            <v>88348.63</v>
          </cell>
          <cell r="M62">
            <v>94225.79</v>
          </cell>
          <cell r="N62">
            <v>97966.969999999987</v>
          </cell>
          <cell r="O62">
            <v>291951.99</v>
          </cell>
          <cell r="P62">
            <v>1114268.5499999998</v>
          </cell>
          <cell r="Q62">
            <v>484144.75</v>
          </cell>
          <cell r="R62">
            <v>1250000</v>
          </cell>
          <cell r="S62">
            <v>-24000</v>
          </cell>
          <cell r="T62">
            <v>1226000</v>
          </cell>
          <cell r="U62">
            <v>1114268.55</v>
          </cell>
        </row>
        <row r="63">
          <cell r="A63" t="str">
            <v>35201</v>
          </cell>
          <cell r="B63" t="str">
            <v>35201  MANTENIMIENTO Y CONSERVACION DE MOBILIARIO Y EQUIP</v>
          </cell>
          <cell r="C63">
            <v>10000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4401.3500000000004</v>
          </cell>
          <cell r="O63">
            <v>156.6</v>
          </cell>
          <cell r="P63">
            <v>4557.9500000000007</v>
          </cell>
          <cell r="Q63">
            <v>4557.9500000000007</v>
          </cell>
          <cell r="R63">
            <v>10000</v>
          </cell>
          <cell r="S63">
            <v>0</v>
          </cell>
          <cell r="T63">
            <v>10000</v>
          </cell>
          <cell r="U63">
            <v>4557.9500000000007</v>
          </cell>
        </row>
        <row r="64">
          <cell r="A64" t="str">
            <v>35301</v>
          </cell>
          <cell r="B64" t="str">
            <v>35301  INSTALACIONES</v>
          </cell>
          <cell r="C64">
            <v>31000</v>
          </cell>
          <cell r="D64">
            <v>0</v>
          </cell>
          <cell r="E64">
            <v>0</v>
          </cell>
          <cell r="F64">
            <v>0</v>
          </cell>
          <cell r="G64">
            <v>30385.040000000001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30385.040000000001</v>
          </cell>
          <cell r="Q64">
            <v>0</v>
          </cell>
          <cell r="R64">
            <v>50000</v>
          </cell>
          <cell r="S64">
            <v>-19000</v>
          </cell>
          <cell r="T64">
            <v>31000</v>
          </cell>
          <cell r="U64">
            <v>30385.040000000001</v>
          </cell>
        </row>
        <row r="65">
          <cell r="A65" t="str">
            <v>35302</v>
          </cell>
          <cell r="B65" t="str">
            <v>35302  MANTENIMIENTO Y CONSERVACION DE BIENES INFORMATICO</v>
          </cell>
          <cell r="C65">
            <v>70000</v>
          </cell>
          <cell r="D65">
            <v>0</v>
          </cell>
          <cell r="E65">
            <v>3050</v>
          </cell>
          <cell r="F65">
            <v>3317.6</v>
          </cell>
          <cell r="G65">
            <v>15905.92</v>
          </cell>
          <cell r="H65">
            <v>11323.92</v>
          </cell>
          <cell r="I65">
            <v>4564.6000000000004</v>
          </cell>
          <cell r="J65">
            <v>522</v>
          </cell>
          <cell r="K65">
            <v>6530.7999999999993</v>
          </cell>
          <cell r="L65">
            <v>0</v>
          </cell>
          <cell r="M65">
            <v>5800</v>
          </cell>
          <cell r="N65">
            <v>0</v>
          </cell>
          <cell r="O65">
            <v>7238.4</v>
          </cell>
          <cell r="P65">
            <v>58253.24</v>
          </cell>
          <cell r="Q65">
            <v>13038.4</v>
          </cell>
          <cell r="R65">
            <v>70000</v>
          </cell>
          <cell r="S65">
            <v>0</v>
          </cell>
          <cell r="T65">
            <v>70000</v>
          </cell>
          <cell r="U65">
            <v>58253.24</v>
          </cell>
        </row>
        <row r="66">
          <cell r="A66" t="str">
            <v>35501</v>
          </cell>
          <cell r="B66" t="str">
            <v>35501  MANTENIMIENTO Y CONSERVACION DE EQUIPO DE TRANSPOR</v>
          </cell>
          <cell r="C66">
            <v>214200</v>
          </cell>
          <cell r="D66">
            <v>3132</v>
          </cell>
          <cell r="E66">
            <v>19935.990000000002</v>
          </cell>
          <cell r="F66">
            <v>12889.2</v>
          </cell>
          <cell r="G66">
            <v>2054.35</v>
          </cell>
          <cell r="H66">
            <v>4952.8599999999997</v>
          </cell>
          <cell r="I66">
            <v>2782.8</v>
          </cell>
          <cell r="J66">
            <v>6735.31</v>
          </cell>
          <cell r="K66">
            <v>5662.4</v>
          </cell>
          <cell r="L66">
            <v>16791.689999999999</v>
          </cell>
          <cell r="M66">
            <v>4282</v>
          </cell>
          <cell r="N66">
            <v>19577.600000000002</v>
          </cell>
          <cell r="O66">
            <v>1642</v>
          </cell>
          <cell r="P66">
            <v>100438.20000000001</v>
          </cell>
          <cell r="Q66">
            <v>25501.600000000002</v>
          </cell>
          <cell r="R66">
            <v>250000</v>
          </cell>
          <cell r="S66">
            <v>-35800</v>
          </cell>
          <cell r="T66">
            <v>214200</v>
          </cell>
          <cell r="U66">
            <v>100438.2</v>
          </cell>
        </row>
        <row r="67">
          <cell r="A67" t="str">
            <v>35701</v>
          </cell>
          <cell r="B67" t="str">
            <v>35701  MANTENIMIENTO Y CONSERVACION DE MAQUINARIA Y EQUIP</v>
          </cell>
          <cell r="C67">
            <v>93800</v>
          </cell>
          <cell r="D67">
            <v>0</v>
          </cell>
          <cell r="E67">
            <v>588.82000000000005</v>
          </cell>
          <cell r="F67">
            <v>635.54</v>
          </cell>
          <cell r="G67">
            <v>0</v>
          </cell>
          <cell r="H67">
            <v>28498.53</v>
          </cell>
          <cell r="I67">
            <v>1825.62</v>
          </cell>
          <cell r="J67">
            <v>0</v>
          </cell>
          <cell r="K67">
            <v>34451.08</v>
          </cell>
          <cell r="L67">
            <v>0</v>
          </cell>
          <cell r="M67">
            <v>608.54</v>
          </cell>
          <cell r="N67">
            <v>608.54</v>
          </cell>
          <cell r="O67">
            <v>26554.2</v>
          </cell>
          <cell r="P67">
            <v>93770.869999999981</v>
          </cell>
          <cell r="Q67">
            <v>27771.279999999999</v>
          </cell>
          <cell r="R67">
            <v>15000</v>
          </cell>
          <cell r="S67">
            <v>78800</v>
          </cell>
          <cell r="T67">
            <v>93800</v>
          </cell>
          <cell r="U67">
            <v>93770.87</v>
          </cell>
        </row>
        <row r="68">
          <cell r="A68" t="str">
            <v>35901</v>
          </cell>
          <cell r="B68" t="str">
            <v>35901  SERVICIOS DE JARDINERIA Y FUMIGACION</v>
          </cell>
          <cell r="C68">
            <v>90000</v>
          </cell>
          <cell r="D68">
            <v>0</v>
          </cell>
          <cell r="E68">
            <v>6728</v>
          </cell>
          <cell r="F68">
            <v>13456</v>
          </cell>
          <cell r="G68">
            <v>0</v>
          </cell>
          <cell r="H68">
            <v>6728</v>
          </cell>
          <cell r="I68">
            <v>6728</v>
          </cell>
          <cell r="J68">
            <v>6728</v>
          </cell>
          <cell r="K68">
            <v>6728</v>
          </cell>
          <cell r="L68">
            <v>6728</v>
          </cell>
          <cell r="M68">
            <v>6728</v>
          </cell>
          <cell r="N68">
            <v>8700</v>
          </cell>
          <cell r="O68">
            <v>18676</v>
          </cell>
          <cell r="P68">
            <v>87928</v>
          </cell>
          <cell r="Q68">
            <v>34104</v>
          </cell>
          <cell r="R68">
            <v>90000</v>
          </cell>
          <cell r="S68">
            <v>0</v>
          </cell>
          <cell r="T68">
            <v>90000</v>
          </cell>
          <cell r="U68">
            <v>87928</v>
          </cell>
        </row>
        <row r="69">
          <cell r="A69" t="str">
            <v>36101</v>
          </cell>
          <cell r="B69" t="str">
            <v>36101  DIFUSION POR RADIO, TELEVISION Y OTROS MEDIOS DE M</v>
          </cell>
          <cell r="C69">
            <v>22893549.699999999</v>
          </cell>
          <cell r="D69">
            <v>0</v>
          </cell>
          <cell r="E69">
            <v>0</v>
          </cell>
          <cell r="F69">
            <v>1380621</v>
          </cell>
          <cell r="G69">
            <v>4674189.84</v>
          </cell>
          <cell r="H69">
            <v>16658588.859999999</v>
          </cell>
          <cell r="I69">
            <v>0</v>
          </cell>
          <cell r="J69">
            <v>0</v>
          </cell>
          <cell r="K69">
            <v>180150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22893549.699999999</v>
          </cell>
          <cell r="Q69">
            <v>0</v>
          </cell>
          <cell r="R69">
            <v>0</v>
          </cell>
          <cell r="S69">
            <v>22893549.699999999</v>
          </cell>
          <cell r="T69">
            <v>22893549.699999999</v>
          </cell>
          <cell r="U69">
            <v>22893549.699999999</v>
          </cell>
        </row>
        <row r="70">
          <cell r="A70" t="str">
            <v>36201</v>
          </cell>
          <cell r="B70" t="str">
            <v>36201  DIFUSION POR RADIO, TELEVISION Y OTROS MEDIOS DE M</v>
          </cell>
          <cell r="C70">
            <v>121707.2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61387.199999999997</v>
          </cell>
          <cell r="I70">
            <v>28420</v>
          </cell>
          <cell r="J70">
            <v>0</v>
          </cell>
          <cell r="K70">
            <v>3480</v>
          </cell>
          <cell r="L70">
            <v>8700</v>
          </cell>
          <cell r="M70">
            <v>19720</v>
          </cell>
          <cell r="N70">
            <v>0</v>
          </cell>
          <cell r="O70">
            <v>0</v>
          </cell>
          <cell r="P70">
            <v>121707.2</v>
          </cell>
          <cell r="Q70">
            <v>19720</v>
          </cell>
          <cell r="R70">
            <v>0</v>
          </cell>
          <cell r="S70">
            <v>121707.2</v>
          </cell>
          <cell r="T70">
            <v>121707.2</v>
          </cell>
          <cell r="U70">
            <v>121707.2</v>
          </cell>
        </row>
        <row r="71">
          <cell r="A71" t="str">
            <v>37101</v>
          </cell>
          <cell r="B71" t="str">
            <v>37101  PASAJES AEREOS</v>
          </cell>
          <cell r="C71">
            <v>2380000</v>
          </cell>
          <cell r="D71">
            <v>0</v>
          </cell>
          <cell r="E71">
            <v>55170.2</v>
          </cell>
          <cell r="F71">
            <v>119336</v>
          </cell>
          <cell r="G71">
            <v>42538</v>
          </cell>
          <cell r="H71">
            <v>43131</v>
          </cell>
          <cell r="I71">
            <v>168154</v>
          </cell>
          <cell r="J71">
            <v>224055</v>
          </cell>
          <cell r="K71">
            <v>138640</v>
          </cell>
          <cell r="L71">
            <v>6047</v>
          </cell>
          <cell r="M71">
            <v>0</v>
          </cell>
          <cell r="N71">
            <v>196610</v>
          </cell>
          <cell r="O71">
            <v>179932.40000000002</v>
          </cell>
          <cell r="P71">
            <v>1173613.6000000001</v>
          </cell>
          <cell r="Q71">
            <v>376542.4</v>
          </cell>
          <cell r="R71">
            <v>2500000</v>
          </cell>
          <cell r="S71">
            <v>-120000</v>
          </cell>
          <cell r="T71">
            <v>2380000</v>
          </cell>
          <cell r="U71">
            <v>1173613.5999999999</v>
          </cell>
        </row>
        <row r="72">
          <cell r="A72" t="str">
            <v>37201</v>
          </cell>
          <cell r="B72" t="str">
            <v>37201  PASAJES TERRESTRES</v>
          </cell>
          <cell r="C72">
            <v>45000</v>
          </cell>
          <cell r="D72">
            <v>0</v>
          </cell>
          <cell r="E72">
            <v>3125</v>
          </cell>
          <cell r="F72">
            <v>1210.23</v>
          </cell>
          <cell r="G72">
            <v>1558</v>
          </cell>
          <cell r="H72">
            <v>0</v>
          </cell>
          <cell r="I72">
            <v>10703.93</v>
          </cell>
          <cell r="J72">
            <v>305</v>
          </cell>
          <cell r="K72">
            <v>1167.3900000000001</v>
          </cell>
          <cell r="L72">
            <v>3499.96</v>
          </cell>
          <cell r="M72">
            <v>3111.52</v>
          </cell>
          <cell r="N72">
            <v>279</v>
          </cell>
          <cell r="O72">
            <v>1479</v>
          </cell>
          <cell r="P72">
            <v>26439.03</v>
          </cell>
          <cell r="Q72">
            <v>4869.5200000000004</v>
          </cell>
          <cell r="R72">
            <v>45000</v>
          </cell>
          <cell r="S72">
            <v>0</v>
          </cell>
          <cell r="T72">
            <v>45000</v>
          </cell>
          <cell r="U72">
            <v>26439.03</v>
          </cell>
        </row>
        <row r="73">
          <cell r="A73" t="str">
            <v>37501</v>
          </cell>
          <cell r="B73" t="str">
            <v>37501  VIATICOS EN EL PAIS</v>
          </cell>
          <cell r="C73">
            <v>640000</v>
          </cell>
          <cell r="D73">
            <v>1702.5</v>
          </cell>
          <cell r="E73">
            <v>6681.36</v>
          </cell>
          <cell r="F73">
            <v>3380.45</v>
          </cell>
          <cell r="G73">
            <v>10407.959999999999</v>
          </cell>
          <cell r="H73">
            <v>3491</v>
          </cell>
          <cell r="I73">
            <v>34325.68</v>
          </cell>
          <cell r="J73">
            <v>45841.74</v>
          </cell>
          <cell r="K73">
            <v>897.5</v>
          </cell>
          <cell r="L73">
            <v>6226.87</v>
          </cell>
          <cell r="M73">
            <v>5073.96</v>
          </cell>
          <cell r="N73">
            <v>6276.11</v>
          </cell>
          <cell r="O73">
            <v>8199.9399999999987</v>
          </cell>
          <cell r="P73">
            <v>132505.07</v>
          </cell>
          <cell r="Q73">
            <v>19550.009999999998</v>
          </cell>
          <cell r="R73">
            <v>640000</v>
          </cell>
          <cell r="S73">
            <v>0</v>
          </cell>
          <cell r="T73">
            <v>640000</v>
          </cell>
          <cell r="U73">
            <v>132505.07</v>
          </cell>
        </row>
        <row r="74">
          <cell r="A74" t="str">
            <v>37502</v>
          </cell>
          <cell r="B74" t="str">
            <v>37502  GASTOS DE CAMINO</v>
          </cell>
          <cell r="C74">
            <v>20000</v>
          </cell>
          <cell r="D74">
            <v>400</v>
          </cell>
          <cell r="E74">
            <v>0</v>
          </cell>
          <cell r="F74">
            <v>107.5</v>
          </cell>
          <cell r="G74">
            <v>0</v>
          </cell>
          <cell r="H74">
            <v>310</v>
          </cell>
          <cell r="I74">
            <v>93</v>
          </cell>
          <cell r="J74">
            <v>1300</v>
          </cell>
          <cell r="K74">
            <v>300</v>
          </cell>
          <cell r="L74">
            <v>143.21</v>
          </cell>
          <cell r="M74">
            <v>0</v>
          </cell>
          <cell r="N74">
            <v>1120.3</v>
          </cell>
          <cell r="O74">
            <v>1708</v>
          </cell>
          <cell r="P74">
            <v>5482.01</v>
          </cell>
          <cell r="Q74">
            <v>2828.3</v>
          </cell>
          <cell r="R74">
            <v>20000</v>
          </cell>
          <cell r="S74">
            <v>0</v>
          </cell>
          <cell r="T74">
            <v>20000</v>
          </cell>
          <cell r="U74">
            <v>5482.01</v>
          </cell>
        </row>
        <row r="75">
          <cell r="A75" t="str">
            <v>37601</v>
          </cell>
          <cell r="B75" t="str">
            <v>37601  VIATICOS EN EL EXTRANJERO</v>
          </cell>
          <cell r="C75">
            <v>1500000</v>
          </cell>
          <cell r="D75">
            <v>0</v>
          </cell>
          <cell r="E75">
            <v>0</v>
          </cell>
          <cell r="F75">
            <v>13360.18</v>
          </cell>
          <cell r="G75">
            <v>0</v>
          </cell>
          <cell r="H75">
            <v>14552.18</v>
          </cell>
          <cell r="I75">
            <v>20029.949999999997</v>
          </cell>
          <cell r="J75">
            <v>8708.39</v>
          </cell>
          <cell r="K75">
            <v>63030.37</v>
          </cell>
          <cell r="L75">
            <v>71486.080000000002</v>
          </cell>
          <cell r="M75">
            <v>9812.2000000000007</v>
          </cell>
          <cell r="N75">
            <v>0</v>
          </cell>
          <cell r="O75">
            <v>34470.35</v>
          </cell>
          <cell r="P75">
            <v>235449.70000000004</v>
          </cell>
          <cell r="Q75">
            <v>44282.55</v>
          </cell>
          <cell r="R75">
            <v>1500000</v>
          </cell>
          <cell r="S75">
            <v>0</v>
          </cell>
          <cell r="T75">
            <v>1500000</v>
          </cell>
          <cell r="U75">
            <v>235449.69999999998</v>
          </cell>
        </row>
        <row r="76">
          <cell r="A76" t="str">
            <v>37901</v>
          </cell>
          <cell r="B76" t="str">
            <v>37901  CUOTAS</v>
          </cell>
          <cell r="C76">
            <v>21000</v>
          </cell>
          <cell r="D76">
            <v>370</v>
          </cell>
          <cell r="E76">
            <v>130</v>
          </cell>
          <cell r="F76">
            <v>1208</v>
          </cell>
          <cell r="G76">
            <v>1555</v>
          </cell>
          <cell r="H76">
            <v>830</v>
          </cell>
          <cell r="I76">
            <v>3857.92</v>
          </cell>
          <cell r="J76">
            <v>4764.3999999999996</v>
          </cell>
          <cell r="K76">
            <v>1010</v>
          </cell>
          <cell r="L76">
            <v>170</v>
          </cell>
          <cell r="M76">
            <v>730</v>
          </cell>
          <cell r="N76">
            <v>1400</v>
          </cell>
          <cell r="O76">
            <v>590</v>
          </cell>
          <cell r="P76">
            <v>16615.32</v>
          </cell>
          <cell r="Q76">
            <v>2720</v>
          </cell>
          <cell r="R76">
            <v>21000</v>
          </cell>
          <cell r="S76">
            <v>0</v>
          </cell>
          <cell r="T76">
            <v>21000</v>
          </cell>
          <cell r="U76">
            <v>16615.32</v>
          </cell>
        </row>
        <row r="77">
          <cell r="A77" t="str">
            <v>38101</v>
          </cell>
          <cell r="B77" t="str">
            <v>38101  GASTOS DE CEREMONIAL</v>
          </cell>
          <cell r="C77">
            <v>1500000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33641.479999999996</v>
          </cell>
          <cell r="I77">
            <v>59050.48</v>
          </cell>
          <cell r="J77">
            <v>192771.03000000003</v>
          </cell>
          <cell r="K77">
            <v>8657.25</v>
          </cell>
          <cell r="L77">
            <v>50737.53</v>
          </cell>
          <cell r="M77">
            <v>16922.45</v>
          </cell>
          <cell r="N77">
            <v>30020</v>
          </cell>
          <cell r="O77">
            <v>21932.61</v>
          </cell>
          <cell r="P77">
            <v>413732.83</v>
          </cell>
          <cell r="Q77">
            <v>68875.06</v>
          </cell>
          <cell r="R77">
            <v>1500000</v>
          </cell>
          <cell r="S77">
            <v>0</v>
          </cell>
          <cell r="T77">
            <v>1500000</v>
          </cell>
          <cell r="U77">
            <v>413732.83000000007</v>
          </cell>
        </row>
        <row r="78">
          <cell r="A78" t="str">
            <v>38201</v>
          </cell>
          <cell r="B78" t="str">
            <v>38201  GASTOS DE ORDEN SOCIAL Y CULTURAL</v>
          </cell>
          <cell r="C78">
            <v>10000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10000</v>
          </cell>
          <cell r="S78">
            <v>0</v>
          </cell>
          <cell r="T78">
            <v>10000</v>
          </cell>
          <cell r="U78">
            <v>0</v>
          </cell>
        </row>
        <row r="79">
          <cell r="A79" t="str">
            <v>38301</v>
          </cell>
          <cell r="B79" t="str">
            <v>38301  CONGRESOS Y CONVENCIONES</v>
          </cell>
          <cell r="C79">
            <v>2396834</v>
          </cell>
          <cell r="D79">
            <v>104472</v>
          </cell>
          <cell r="E79">
            <v>131463.67999999999</v>
          </cell>
          <cell r="F79">
            <v>401448.04</v>
          </cell>
          <cell r="G79">
            <v>538183.21</v>
          </cell>
          <cell r="H79">
            <v>134558.21</v>
          </cell>
          <cell r="I79">
            <v>341810.35</v>
          </cell>
          <cell r="J79">
            <v>5800</v>
          </cell>
          <cell r="K79">
            <v>16671.11</v>
          </cell>
          <cell r="L79">
            <v>280527.15999999997</v>
          </cell>
          <cell r="M79">
            <v>0</v>
          </cell>
          <cell r="N79">
            <v>182216.41</v>
          </cell>
          <cell r="O79">
            <v>4406.3</v>
          </cell>
          <cell r="P79">
            <v>2141556.4699999997</v>
          </cell>
          <cell r="Q79">
            <v>186622.71</v>
          </cell>
          <cell r="R79">
            <v>2400000</v>
          </cell>
          <cell r="S79">
            <v>-3166</v>
          </cell>
          <cell r="T79">
            <v>2396834</v>
          </cell>
          <cell r="U79">
            <v>2141556.4699999997</v>
          </cell>
        </row>
        <row r="80">
          <cell r="A80" t="str">
            <v>38501</v>
          </cell>
          <cell r="B80" t="str">
            <v>38501  GASTOS DE ATENCION Y PROMOCION</v>
          </cell>
          <cell r="C80">
            <v>494000</v>
          </cell>
          <cell r="D80">
            <v>20206.629999999997</v>
          </cell>
          <cell r="E80">
            <v>26021.040000000005</v>
          </cell>
          <cell r="F80">
            <v>82929.66</v>
          </cell>
          <cell r="G80">
            <v>28329.27</v>
          </cell>
          <cell r="H80">
            <v>63843.82</v>
          </cell>
          <cell r="I80">
            <v>22204.65</v>
          </cell>
          <cell r="J80">
            <v>57309.779999999992</v>
          </cell>
          <cell r="K80">
            <v>17080.59</v>
          </cell>
          <cell r="L80">
            <v>10206.49</v>
          </cell>
          <cell r="M80">
            <v>11310.95</v>
          </cell>
          <cell r="N80">
            <v>30280.68</v>
          </cell>
          <cell r="O80">
            <v>68688.67</v>
          </cell>
          <cell r="P80">
            <v>438412.23</v>
          </cell>
          <cell r="Q80">
            <v>110280.3</v>
          </cell>
          <cell r="R80">
            <v>494000</v>
          </cell>
          <cell r="S80">
            <v>0</v>
          </cell>
          <cell r="T80">
            <v>494000</v>
          </cell>
          <cell r="U80">
            <v>438412.22999999986</v>
          </cell>
        </row>
        <row r="81">
          <cell r="A81" t="str">
            <v>43101</v>
          </cell>
          <cell r="B81" t="str">
            <v>43101 SUBSIDIOS A LA PRODUCCION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12436317</v>
          </cell>
          <cell r="S81">
            <v>-12436317</v>
          </cell>
          <cell r="T81">
            <v>0</v>
          </cell>
          <cell r="U81">
            <v>0</v>
          </cell>
        </row>
        <row r="82">
          <cell r="A82" t="str">
            <v>43301</v>
          </cell>
          <cell r="B82" t="str">
            <v>43301  SUBSIDIOS A LA INVERSION</v>
          </cell>
          <cell r="C82">
            <v>24748817</v>
          </cell>
          <cell r="D82">
            <v>0</v>
          </cell>
          <cell r="E82">
            <v>0</v>
          </cell>
          <cell r="F82">
            <v>7337287.5300000003</v>
          </cell>
          <cell r="G82">
            <v>405145</v>
          </cell>
          <cell r="H82">
            <v>349958</v>
          </cell>
          <cell r="I82">
            <v>156320.89000000001</v>
          </cell>
          <cell r="J82">
            <v>72563.280000000013</v>
          </cell>
          <cell r="K82">
            <v>579287.54</v>
          </cell>
          <cell r="L82">
            <v>5671216</v>
          </cell>
          <cell r="M82">
            <v>20000</v>
          </cell>
          <cell r="N82">
            <v>563734.78</v>
          </cell>
          <cell r="O82">
            <v>62103.210000000006</v>
          </cell>
          <cell r="P82">
            <v>15217616.23</v>
          </cell>
          <cell r="Q82">
            <v>645837.99</v>
          </cell>
          <cell r="R82">
            <v>0</v>
          </cell>
          <cell r="S82">
            <v>24748817</v>
          </cell>
          <cell r="T82">
            <v>24748817</v>
          </cell>
          <cell r="U82">
            <v>15217616.230000002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/>
      <sheetData sheetId="1">
        <row r="3">
          <cell r="B3" t="str">
            <v xml:space="preserve"> PARTIDA PRESUPUESTAL</v>
          </cell>
          <cell r="C3" t="str">
            <v>DESCRIPCION</v>
          </cell>
          <cell r="D3" t="str">
            <v>PRESUPUESTO AUTORIZADO</v>
          </cell>
          <cell r="E3">
            <v>0</v>
          </cell>
          <cell r="F3">
            <v>0</v>
          </cell>
          <cell r="G3">
            <v>0</v>
          </cell>
          <cell r="H3" t="str">
            <v>COMPROMETIDO</v>
          </cell>
          <cell r="I3" t="str">
            <v>DEVENGADO</v>
          </cell>
          <cell r="J3" t="str">
            <v>EJERCIDO</v>
          </cell>
          <cell r="K3" t="str">
            <v>PAGADO</v>
          </cell>
          <cell r="L3" t="str">
            <v>DISPONIBLE P Comprometer</v>
          </cell>
          <cell r="M3" t="str">
            <v>CREDITO DISPONIBLE</v>
          </cell>
        </row>
        <row r="4">
          <cell r="B4">
            <v>0</v>
          </cell>
          <cell r="C4">
            <v>0</v>
          </cell>
          <cell r="D4" t="str">
            <v>APROBADO</v>
          </cell>
          <cell r="E4" t="str">
            <v>AMPLIACIONES</v>
          </cell>
          <cell r="F4" t="str">
            <v>DEDUCCIONES</v>
          </cell>
          <cell r="G4" t="str">
            <v>MODIFICADO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</row>
        <row r="5">
          <cell r="B5">
            <v>1000</v>
          </cell>
          <cell r="C5" t="str">
            <v>SERVICIOS PERSONALES</v>
          </cell>
          <cell r="D5">
            <v>21474408.129999995</v>
          </cell>
          <cell r="E5">
            <v>0</v>
          </cell>
          <cell r="F5">
            <v>0</v>
          </cell>
          <cell r="G5">
            <v>21474408.129999995</v>
          </cell>
          <cell r="H5">
            <v>20532256.680000003</v>
          </cell>
          <cell r="I5">
            <v>20532256.680000003</v>
          </cell>
          <cell r="J5">
            <v>20532256.680000003</v>
          </cell>
          <cell r="K5">
            <v>20532256.680000003</v>
          </cell>
          <cell r="L5">
            <v>942151.45000000019</v>
          </cell>
          <cell r="M5">
            <v>942151.45000000019</v>
          </cell>
        </row>
        <row r="6">
          <cell r="B6" t="str">
            <v>11301</v>
          </cell>
          <cell r="C6" t="str">
            <v>Sueldos</v>
          </cell>
          <cell r="D6">
            <v>5444965.6600000001</v>
          </cell>
          <cell r="E6">
            <v>0</v>
          </cell>
          <cell r="F6">
            <v>0</v>
          </cell>
          <cell r="G6">
            <v>5444965.6600000001</v>
          </cell>
          <cell r="H6">
            <v>5349218.26</v>
          </cell>
          <cell r="I6">
            <v>5349218.26</v>
          </cell>
          <cell r="J6">
            <v>5349218.26</v>
          </cell>
          <cell r="K6">
            <v>5349218.26</v>
          </cell>
          <cell r="L6">
            <v>95747.400000000373</v>
          </cell>
          <cell r="M6">
            <v>95747.400000000373</v>
          </cell>
        </row>
        <row r="7">
          <cell r="B7" t="str">
            <v>11303</v>
          </cell>
          <cell r="C7" t="str">
            <v>Remuneraciones Diversas</v>
          </cell>
          <cell r="D7">
            <v>1804239.54</v>
          </cell>
          <cell r="E7">
            <v>0</v>
          </cell>
          <cell r="F7">
            <v>0</v>
          </cell>
          <cell r="G7">
            <v>1804239.54</v>
          </cell>
          <cell r="H7">
            <v>1718192.7000000007</v>
          </cell>
          <cell r="I7">
            <v>1718192.7000000007</v>
          </cell>
          <cell r="J7">
            <v>1718192.7000000007</v>
          </cell>
          <cell r="K7">
            <v>1718192.7000000007</v>
          </cell>
          <cell r="L7">
            <v>86046.839999999385</v>
          </cell>
          <cell r="M7">
            <v>86046.839999999385</v>
          </cell>
        </row>
        <row r="8">
          <cell r="B8" t="str">
            <v>11305</v>
          </cell>
          <cell r="C8" t="str">
            <v>Compensaciones por Riesgos Profesionales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11306</v>
          </cell>
          <cell r="C9" t="str">
            <v>Riesgo Laboral</v>
          </cell>
          <cell r="D9">
            <v>4423021.57</v>
          </cell>
          <cell r="E9">
            <v>0</v>
          </cell>
          <cell r="F9">
            <v>0</v>
          </cell>
          <cell r="G9">
            <v>4423021.57</v>
          </cell>
          <cell r="H9">
            <v>5656271.3399999999</v>
          </cell>
          <cell r="I9">
            <v>5656271.3399999999</v>
          </cell>
          <cell r="J9">
            <v>5656271.3399999999</v>
          </cell>
          <cell r="K9">
            <v>5656271.3399999999</v>
          </cell>
          <cell r="L9">
            <v>-1233249.7699999996</v>
          </cell>
          <cell r="M9">
            <v>-1233249.7699999996</v>
          </cell>
        </row>
        <row r="10">
          <cell r="B10" t="str">
            <v>11307</v>
          </cell>
          <cell r="C10" t="str">
            <v>Ayuda Para Habitación</v>
          </cell>
          <cell r="D10">
            <v>1125296.6499999999</v>
          </cell>
          <cell r="E10">
            <v>0</v>
          </cell>
          <cell r="F10">
            <v>0</v>
          </cell>
          <cell r="G10">
            <v>1125296.6499999999</v>
          </cell>
          <cell r="H10">
            <v>1013033.58</v>
          </cell>
          <cell r="I10">
            <v>1013033.58</v>
          </cell>
          <cell r="J10">
            <v>1013033.58</v>
          </cell>
          <cell r="K10">
            <v>1013033.58</v>
          </cell>
          <cell r="L10">
            <v>112263.06999999995</v>
          </cell>
          <cell r="M10">
            <v>112263.06999999995</v>
          </cell>
        </row>
        <row r="11">
          <cell r="B11" t="str">
            <v>11310</v>
          </cell>
          <cell r="C11" t="str">
            <v>Ayuda Energía Electrica</v>
          </cell>
          <cell r="D11">
            <v>750198.79</v>
          </cell>
          <cell r="E11">
            <v>0</v>
          </cell>
          <cell r="F11">
            <v>0</v>
          </cell>
          <cell r="G11">
            <v>750198.79</v>
          </cell>
          <cell r="H11">
            <v>675356.80999999994</v>
          </cell>
          <cell r="I11">
            <v>675356.80999999994</v>
          </cell>
          <cell r="J11">
            <v>675356.80999999994</v>
          </cell>
          <cell r="K11">
            <v>675356.80999999994</v>
          </cell>
          <cell r="L11">
            <v>74841.980000000098</v>
          </cell>
          <cell r="M11">
            <v>74841.980000000098</v>
          </cell>
        </row>
        <row r="12">
          <cell r="B12" t="str">
            <v>13101</v>
          </cell>
          <cell r="C12" t="str">
            <v>Primas y Acred por Años de Servicio Eftvo Prestado</v>
          </cell>
          <cell r="D12">
            <v>175274.27</v>
          </cell>
          <cell r="E12">
            <v>0</v>
          </cell>
          <cell r="F12">
            <v>0</v>
          </cell>
          <cell r="G12">
            <v>175274.27</v>
          </cell>
          <cell r="H12">
            <v>55039.150000000009</v>
          </cell>
          <cell r="I12">
            <v>55039.150000000009</v>
          </cell>
          <cell r="J12">
            <v>55039.150000000009</v>
          </cell>
          <cell r="K12">
            <v>55039.150000000009</v>
          </cell>
          <cell r="L12">
            <v>120235.11999999998</v>
          </cell>
          <cell r="M12">
            <v>120235.11999999998</v>
          </cell>
        </row>
        <row r="13">
          <cell r="B13" t="str">
            <v>13201</v>
          </cell>
          <cell r="C13" t="str">
            <v>Prima Vacacional</v>
          </cell>
          <cell r="D13">
            <v>589735.42000000004</v>
          </cell>
          <cell r="E13">
            <v>0</v>
          </cell>
          <cell r="F13">
            <v>0</v>
          </cell>
          <cell r="G13">
            <v>589735.42000000004</v>
          </cell>
          <cell r="H13">
            <v>95431.53</v>
          </cell>
          <cell r="I13">
            <v>95431.53</v>
          </cell>
          <cell r="J13">
            <v>95431.53</v>
          </cell>
          <cell r="K13">
            <v>95431.53</v>
          </cell>
          <cell r="L13">
            <v>494303.89</v>
          </cell>
          <cell r="M13">
            <v>494303.89</v>
          </cell>
        </row>
        <row r="14">
          <cell r="B14" t="str">
            <v>13202</v>
          </cell>
          <cell r="C14" t="str">
            <v>Gratificaciones por Fin de Año</v>
          </cell>
          <cell r="D14">
            <v>1360110.87</v>
          </cell>
          <cell r="E14">
            <v>0</v>
          </cell>
          <cell r="F14">
            <v>0</v>
          </cell>
          <cell r="G14">
            <v>1360110.87</v>
          </cell>
          <cell r="H14">
            <v>200040.58000000002</v>
          </cell>
          <cell r="I14">
            <v>200040.58000000002</v>
          </cell>
          <cell r="J14">
            <v>200040.58000000002</v>
          </cell>
          <cell r="K14">
            <v>200040.58000000002</v>
          </cell>
          <cell r="L14">
            <v>1160070.29</v>
          </cell>
          <cell r="M14">
            <v>1160070.29</v>
          </cell>
        </row>
        <row r="15">
          <cell r="B15" t="str">
            <v>13203</v>
          </cell>
          <cell r="C15" t="str">
            <v>Compensaciones por Ajuste de Calendario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13204</v>
          </cell>
          <cell r="C16" t="str">
            <v>Compensacion por Bono Navideño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13403</v>
          </cell>
          <cell r="C17" t="str">
            <v>Estimulos al Personal de Confianza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14101</v>
          </cell>
          <cell r="C18" t="str">
            <v>Cuotas por Servicio Medico del Isssteson</v>
          </cell>
          <cell r="D18">
            <v>902295.22</v>
          </cell>
          <cell r="E18">
            <v>0</v>
          </cell>
          <cell r="F18">
            <v>0</v>
          </cell>
          <cell r="G18">
            <v>902295.22</v>
          </cell>
          <cell r="H18">
            <v>962407.8</v>
          </cell>
          <cell r="I18">
            <v>962407.8</v>
          </cell>
          <cell r="J18">
            <v>962407.8</v>
          </cell>
          <cell r="K18">
            <v>962407.8</v>
          </cell>
          <cell r="L18">
            <v>-60112.580000000075</v>
          </cell>
          <cell r="M18">
            <v>-60112.580000000075</v>
          </cell>
        </row>
        <row r="19">
          <cell r="B19" t="str">
            <v>14102</v>
          </cell>
          <cell r="C19" t="str">
            <v>Cuotas por Seguro de Vida Isssteson</v>
          </cell>
          <cell r="D19">
            <v>95.76</v>
          </cell>
          <cell r="E19">
            <v>0</v>
          </cell>
          <cell r="F19">
            <v>0</v>
          </cell>
          <cell r="G19">
            <v>95.76</v>
          </cell>
          <cell r="H19">
            <v>93.499999999999986</v>
          </cell>
          <cell r="I19">
            <v>93.499999999999986</v>
          </cell>
          <cell r="J19">
            <v>93.499999999999986</v>
          </cell>
          <cell r="K19">
            <v>93.499999999999986</v>
          </cell>
          <cell r="L19">
            <v>2.2600000000000193</v>
          </cell>
          <cell r="M19">
            <v>2.2600000000000193</v>
          </cell>
        </row>
        <row r="20">
          <cell r="B20" t="str">
            <v>14103</v>
          </cell>
          <cell r="C20" t="str">
            <v>Cuotas por Seguro de Retiro al Isssteson</v>
          </cell>
          <cell r="D20">
            <v>1486.84</v>
          </cell>
          <cell r="E20">
            <v>0</v>
          </cell>
          <cell r="F20">
            <v>0</v>
          </cell>
          <cell r="G20">
            <v>1486.84</v>
          </cell>
          <cell r="H20">
            <v>1436.96</v>
          </cell>
          <cell r="I20">
            <v>1436.96</v>
          </cell>
          <cell r="J20">
            <v>1436.96</v>
          </cell>
          <cell r="K20">
            <v>1436.96</v>
          </cell>
          <cell r="L20">
            <v>49.879999999999882</v>
          </cell>
          <cell r="M20">
            <v>49.879999999999882</v>
          </cell>
        </row>
        <row r="21">
          <cell r="B21" t="str">
            <v>14104</v>
          </cell>
          <cell r="C21" t="str">
            <v>Asignaciones para Prestamos a Corto Plazo</v>
          </cell>
          <cell r="D21">
            <v>53076.19</v>
          </cell>
          <cell r="E21">
            <v>0</v>
          </cell>
          <cell r="F21">
            <v>0</v>
          </cell>
          <cell r="G21">
            <v>53076.19</v>
          </cell>
          <cell r="H21">
            <v>49175.920000000006</v>
          </cell>
          <cell r="I21">
            <v>49175.920000000006</v>
          </cell>
          <cell r="J21">
            <v>49175.920000000006</v>
          </cell>
          <cell r="K21">
            <v>49175.920000000006</v>
          </cell>
          <cell r="L21">
            <v>3900.2699999999968</v>
          </cell>
          <cell r="M21">
            <v>3900.2699999999968</v>
          </cell>
        </row>
        <row r="22">
          <cell r="B22" t="str">
            <v>14105</v>
          </cell>
          <cell r="C22" t="str">
            <v>Asignaciones para Prestamos Prendarios</v>
          </cell>
          <cell r="D22">
            <v>53076.19</v>
          </cell>
          <cell r="E22">
            <v>0</v>
          </cell>
          <cell r="F22">
            <v>0</v>
          </cell>
          <cell r="G22">
            <v>53076.19</v>
          </cell>
          <cell r="H22">
            <v>49175.920000000006</v>
          </cell>
          <cell r="I22">
            <v>49175.920000000006</v>
          </cell>
          <cell r="J22">
            <v>49175.920000000006</v>
          </cell>
          <cell r="K22">
            <v>49175.920000000006</v>
          </cell>
          <cell r="L22">
            <v>3900.2699999999968</v>
          </cell>
          <cell r="M22">
            <v>3900.2699999999968</v>
          </cell>
        </row>
        <row r="23">
          <cell r="B23" t="str">
            <v>14106</v>
          </cell>
          <cell r="C23" t="str">
            <v>Otras prestaciones de Seguridad Social</v>
          </cell>
          <cell r="D23">
            <v>318457.13</v>
          </cell>
          <cell r="E23">
            <v>0</v>
          </cell>
          <cell r="F23">
            <v>0</v>
          </cell>
          <cell r="G23">
            <v>318457.13</v>
          </cell>
          <cell r="H23">
            <v>245894.48</v>
          </cell>
          <cell r="I23">
            <v>245894.48</v>
          </cell>
          <cell r="J23">
            <v>245894.48</v>
          </cell>
          <cell r="K23">
            <v>245894.48</v>
          </cell>
          <cell r="L23">
            <v>72562.649999999994</v>
          </cell>
          <cell r="M23">
            <v>72562.649999999994</v>
          </cell>
        </row>
        <row r="24">
          <cell r="B24" t="str">
            <v>14107</v>
          </cell>
          <cell r="C24" t="str">
            <v>Cuotas p/Infraestructura,Equipamiento y Mantto Hos</v>
          </cell>
          <cell r="D24">
            <v>106152.39</v>
          </cell>
          <cell r="E24">
            <v>0</v>
          </cell>
          <cell r="F24">
            <v>0</v>
          </cell>
          <cell r="G24">
            <v>106152.39</v>
          </cell>
          <cell r="H24">
            <v>98354.08</v>
          </cell>
          <cell r="I24">
            <v>98354.08</v>
          </cell>
          <cell r="J24">
            <v>98354.08</v>
          </cell>
          <cell r="K24">
            <v>98354.08</v>
          </cell>
          <cell r="L24">
            <v>7798.3099999999977</v>
          </cell>
          <cell r="M24">
            <v>7798.3099999999977</v>
          </cell>
        </row>
        <row r="25">
          <cell r="B25" t="str">
            <v>14201</v>
          </cell>
          <cell r="C25" t="str">
            <v>Cuotas al Fovisssteson</v>
          </cell>
          <cell r="D25">
            <v>424609.5</v>
          </cell>
          <cell r="E25">
            <v>0</v>
          </cell>
          <cell r="F25">
            <v>0</v>
          </cell>
          <cell r="G25">
            <v>424609.5</v>
          </cell>
          <cell r="H25">
            <v>393432.23</v>
          </cell>
          <cell r="I25">
            <v>393432.23</v>
          </cell>
          <cell r="J25">
            <v>393432.23</v>
          </cell>
          <cell r="K25">
            <v>393432.23</v>
          </cell>
          <cell r="L25">
            <v>31177.270000000019</v>
          </cell>
          <cell r="M25">
            <v>31177.270000000019</v>
          </cell>
        </row>
        <row r="26">
          <cell r="B26" t="str">
            <v>14301</v>
          </cell>
          <cell r="C26" t="str">
            <v>Pagas de Defuncion,Pensiones y Jubilaciones</v>
          </cell>
          <cell r="D26">
            <v>1804590.42</v>
          </cell>
          <cell r="E26">
            <v>0</v>
          </cell>
          <cell r="F26">
            <v>0</v>
          </cell>
          <cell r="G26">
            <v>1804590.42</v>
          </cell>
          <cell r="H26">
            <v>1721269.73</v>
          </cell>
          <cell r="I26">
            <v>1721269.73</v>
          </cell>
          <cell r="J26">
            <v>1721269.73</v>
          </cell>
          <cell r="K26">
            <v>1721269.73</v>
          </cell>
          <cell r="L26">
            <v>83320.689999999944</v>
          </cell>
          <cell r="M26">
            <v>83320.689999999944</v>
          </cell>
        </row>
        <row r="27">
          <cell r="B27" t="str">
            <v>17102</v>
          </cell>
          <cell r="C27" t="str">
            <v>Estimulos al Personal</v>
          </cell>
          <cell r="D27">
            <v>2137725.7200000002</v>
          </cell>
          <cell r="E27">
            <v>0</v>
          </cell>
          <cell r="F27">
            <v>0</v>
          </cell>
          <cell r="G27">
            <v>2137725.7200000002</v>
          </cell>
          <cell r="H27">
            <v>2248432.1100000003</v>
          </cell>
          <cell r="I27">
            <v>2248432.1100000003</v>
          </cell>
          <cell r="J27">
            <v>2248432.1100000003</v>
          </cell>
          <cell r="K27">
            <v>2248432.1100000003</v>
          </cell>
          <cell r="L27">
            <v>-110706.39000000013</v>
          </cell>
          <cell r="M27">
            <v>-110706.39000000013</v>
          </cell>
        </row>
        <row r="28">
          <cell r="B28">
            <v>2000</v>
          </cell>
          <cell r="C28" t="str">
            <v>MATERIALES Y SUMINISTROS</v>
          </cell>
          <cell r="D28">
            <v>1586500.06</v>
          </cell>
          <cell r="E28">
            <v>110000</v>
          </cell>
          <cell r="F28">
            <v>110000</v>
          </cell>
          <cell r="G28">
            <v>1586500.06</v>
          </cell>
          <cell r="H28">
            <v>880286.3</v>
          </cell>
          <cell r="I28">
            <v>880286.3</v>
          </cell>
          <cell r="J28">
            <v>880286.3</v>
          </cell>
          <cell r="K28">
            <v>880286.3</v>
          </cell>
          <cell r="L28">
            <v>706213.76</v>
          </cell>
          <cell r="M28">
            <v>706213.76</v>
          </cell>
        </row>
        <row r="29">
          <cell r="B29" t="str">
            <v>21101</v>
          </cell>
          <cell r="C29" t="str">
            <v>Materiales, utiles y equipos menores de oficina</v>
          </cell>
          <cell r="D29">
            <v>400000</v>
          </cell>
          <cell r="E29">
            <v>0</v>
          </cell>
          <cell r="F29">
            <v>100000</v>
          </cell>
          <cell r="G29">
            <v>300000</v>
          </cell>
          <cell r="H29">
            <v>92333.53</v>
          </cell>
          <cell r="I29">
            <v>92333.53</v>
          </cell>
          <cell r="J29">
            <v>92333.53</v>
          </cell>
          <cell r="K29">
            <v>92333.53</v>
          </cell>
          <cell r="L29">
            <v>207666.47</v>
          </cell>
          <cell r="M29">
            <v>207666.47</v>
          </cell>
        </row>
        <row r="30">
          <cell r="B30" t="str">
            <v>21201</v>
          </cell>
          <cell r="C30" t="str">
            <v>Materiales y Utiles de Impresión y Reprodución</v>
          </cell>
          <cell r="D30">
            <v>150000.01</v>
          </cell>
          <cell r="E30">
            <v>0</v>
          </cell>
          <cell r="F30">
            <v>0</v>
          </cell>
          <cell r="G30">
            <v>150000.01</v>
          </cell>
          <cell r="H30">
            <v>127274.48999999999</v>
          </cell>
          <cell r="I30">
            <v>127274.48999999999</v>
          </cell>
          <cell r="J30">
            <v>127274.48999999999</v>
          </cell>
          <cell r="K30">
            <v>127274.48999999999</v>
          </cell>
          <cell r="L30">
            <v>22725.520000000019</v>
          </cell>
          <cell r="M30">
            <v>22725.520000000019</v>
          </cell>
        </row>
        <row r="31">
          <cell r="B31" t="str">
            <v>21501</v>
          </cell>
          <cell r="C31" t="str">
            <v>Material para Información</v>
          </cell>
          <cell r="D31">
            <v>300000</v>
          </cell>
          <cell r="E31">
            <v>100000</v>
          </cell>
          <cell r="F31">
            <v>0</v>
          </cell>
          <cell r="G31">
            <v>400000</v>
          </cell>
          <cell r="H31">
            <v>145976.28</v>
          </cell>
          <cell r="I31">
            <v>145976.28</v>
          </cell>
          <cell r="J31">
            <v>145976.28</v>
          </cell>
          <cell r="K31">
            <v>145976.28</v>
          </cell>
          <cell r="L31">
            <v>254023.72</v>
          </cell>
          <cell r="M31">
            <v>254023.72</v>
          </cell>
        </row>
        <row r="32">
          <cell r="B32" t="str">
            <v>21601</v>
          </cell>
          <cell r="C32" t="str">
            <v>Material de Limpieza</v>
          </cell>
          <cell r="D32">
            <v>10000.01</v>
          </cell>
          <cell r="E32">
            <v>0</v>
          </cell>
          <cell r="F32">
            <v>0</v>
          </cell>
          <cell r="G32">
            <v>10000.01</v>
          </cell>
          <cell r="H32">
            <v>4059.55</v>
          </cell>
          <cell r="I32">
            <v>4059.55</v>
          </cell>
          <cell r="J32">
            <v>4059.55</v>
          </cell>
          <cell r="K32">
            <v>4059.55</v>
          </cell>
          <cell r="L32">
            <v>5940.46</v>
          </cell>
          <cell r="M32">
            <v>5940.46</v>
          </cell>
        </row>
        <row r="33">
          <cell r="B33" t="str">
            <v>21801</v>
          </cell>
          <cell r="C33" t="str">
            <v>Placas, Engomados, Calcomanías y Hologramas</v>
          </cell>
          <cell r="D33">
            <v>10500</v>
          </cell>
          <cell r="E33">
            <v>0</v>
          </cell>
          <cell r="F33">
            <v>0</v>
          </cell>
          <cell r="G33">
            <v>10500</v>
          </cell>
          <cell r="H33">
            <v>10400</v>
          </cell>
          <cell r="I33">
            <v>10400</v>
          </cell>
          <cell r="J33">
            <v>10400</v>
          </cell>
          <cell r="K33">
            <v>10400</v>
          </cell>
          <cell r="L33">
            <v>100</v>
          </cell>
          <cell r="M33">
            <v>100</v>
          </cell>
        </row>
        <row r="34">
          <cell r="B34" t="str">
            <v>22101</v>
          </cell>
          <cell r="C34" t="str">
            <v>Productos Alimenticios p/el Personal en las inst.</v>
          </cell>
          <cell r="D34">
            <v>70000.009999999995</v>
          </cell>
          <cell r="E34">
            <v>10000</v>
          </cell>
          <cell r="F34">
            <v>0</v>
          </cell>
          <cell r="G34">
            <v>80000.009999999995</v>
          </cell>
          <cell r="H34">
            <v>79798.390000000014</v>
          </cell>
          <cell r="I34">
            <v>79798.390000000014</v>
          </cell>
          <cell r="J34">
            <v>79798.390000000014</v>
          </cell>
          <cell r="K34">
            <v>79798.390000000014</v>
          </cell>
          <cell r="L34">
            <v>201.61999999998079</v>
          </cell>
          <cell r="M34">
            <v>201.61999999998079</v>
          </cell>
        </row>
        <row r="35">
          <cell r="B35" t="str">
            <v>22301</v>
          </cell>
          <cell r="C35" t="str">
            <v>Utensilios para el Servicio de Alimentación</v>
          </cell>
          <cell r="D35">
            <v>5000</v>
          </cell>
          <cell r="E35">
            <v>0</v>
          </cell>
          <cell r="F35">
            <v>0</v>
          </cell>
          <cell r="G35">
            <v>5000</v>
          </cell>
          <cell r="H35">
            <v>1533.2800000000002</v>
          </cell>
          <cell r="I35">
            <v>1533.2800000000002</v>
          </cell>
          <cell r="J35">
            <v>1533.2800000000002</v>
          </cell>
          <cell r="K35">
            <v>1533.2800000000002</v>
          </cell>
          <cell r="L35">
            <v>3466.72</v>
          </cell>
          <cell r="M35">
            <v>3466.72</v>
          </cell>
        </row>
        <row r="36">
          <cell r="B36" t="str">
            <v>24101</v>
          </cell>
          <cell r="C36" t="str">
            <v>Productos Minerales NO Métalicos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B37" t="str">
            <v>24501</v>
          </cell>
          <cell r="C37" t="str">
            <v>Vidrioy Productos de Vidrio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B38" t="str">
            <v>24601</v>
          </cell>
          <cell r="C38" t="str">
            <v>Material Eléctrico y Electrónico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B39" t="str">
            <v>24701</v>
          </cell>
          <cell r="C39" t="str">
            <v>Articulos Metálicos para la Construcción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B40" t="str">
            <v>24801</v>
          </cell>
          <cell r="C40" t="str">
            <v>Materiales Complementarios</v>
          </cell>
          <cell r="D40">
            <v>10000.01</v>
          </cell>
          <cell r="E40">
            <v>0</v>
          </cell>
          <cell r="F40">
            <v>10000</v>
          </cell>
          <cell r="G40">
            <v>1.0000000000218279E-2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1.0000000000218279E-2</v>
          </cell>
          <cell r="M40">
            <v>1.0000000000218279E-2</v>
          </cell>
        </row>
        <row r="41">
          <cell r="B41" t="str">
            <v>25301</v>
          </cell>
          <cell r="C41" t="str">
            <v>Medicinas y Productos Farmaceuticos</v>
          </cell>
          <cell r="D41">
            <v>1000</v>
          </cell>
          <cell r="E41">
            <v>0</v>
          </cell>
          <cell r="F41">
            <v>0</v>
          </cell>
          <cell r="G41">
            <v>1000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1000</v>
          </cell>
          <cell r="M41">
            <v>1000</v>
          </cell>
        </row>
        <row r="42">
          <cell r="B42" t="str">
            <v>26101</v>
          </cell>
          <cell r="C42" t="str">
            <v>Combustibles</v>
          </cell>
          <cell r="D42">
            <v>300000</v>
          </cell>
          <cell r="E42">
            <v>0</v>
          </cell>
          <cell r="F42">
            <v>0</v>
          </cell>
          <cell r="G42">
            <v>300000</v>
          </cell>
          <cell r="H42">
            <v>285316.41000000003</v>
          </cell>
          <cell r="I42">
            <v>285316.41000000003</v>
          </cell>
          <cell r="J42">
            <v>285316.41000000003</v>
          </cell>
          <cell r="K42">
            <v>285316.41000000003</v>
          </cell>
          <cell r="L42">
            <v>14683.589999999967</v>
          </cell>
          <cell r="M42">
            <v>14683.589999999967</v>
          </cell>
        </row>
        <row r="43">
          <cell r="B43" t="str">
            <v>27101</v>
          </cell>
          <cell r="C43" t="str">
            <v>Vestuario y Uniformes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B44" t="str">
            <v>29101</v>
          </cell>
          <cell r="C44" t="str">
            <v>Herramientas Menores</v>
          </cell>
          <cell r="D44">
            <v>100000.01</v>
          </cell>
          <cell r="E44">
            <v>0</v>
          </cell>
          <cell r="F44">
            <v>0</v>
          </cell>
          <cell r="G44">
            <v>100000.01</v>
          </cell>
          <cell r="H44">
            <v>48051.619999999995</v>
          </cell>
          <cell r="I44">
            <v>48051.619999999995</v>
          </cell>
          <cell r="J44">
            <v>48051.619999999995</v>
          </cell>
          <cell r="K44">
            <v>48051.619999999995</v>
          </cell>
          <cell r="L44">
            <v>51948.39</v>
          </cell>
          <cell r="M44">
            <v>51948.39</v>
          </cell>
        </row>
        <row r="45">
          <cell r="B45" t="str">
            <v>29401</v>
          </cell>
          <cell r="C45" t="str">
            <v>Refac y accs menores de eq. computo y tec de infor</v>
          </cell>
          <cell r="D45">
            <v>80000</v>
          </cell>
          <cell r="E45">
            <v>0</v>
          </cell>
          <cell r="F45">
            <v>0</v>
          </cell>
          <cell r="G45">
            <v>80000</v>
          </cell>
          <cell r="H45">
            <v>27785.79</v>
          </cell>
          <cell r="I45">
            <v>27785.79</v>
          </cell>
          <cell r="J45">
            <v>27785.79</v>
          </cell>
          <cell r="K45">
            <v>27785.79</v>
          </cell>
          <cell r="L45">
            <v>52214.21</v>
          </cell>
          <cell r="M45">
            <v>52214.21</v>
          </cell>
        </row>
        <row r="46">
          <cell r="B46" t="str">
            <v>29601</v>
          </cell>
          <cell r="C46" t="str">
            <v>Refacc y Accs Menores de Eq Transporte</v>
          </cell>
          <cell r="D46">
            <v>150000.01</v>
          </cell>
          <cell r="E46">
            <v>0</v>
          </cell>
          <cell r="F46">
            <v>0</v>
          </cell>
          <cell r="G46">
            <v>150000.01</v>
          </cell>
          <cell r="H46">
            <v>57756.959999999999</v>
          </cell>
          <cell r="I46">
            <v>57756.959999999999</v>
          </cell>
          <cell r="J46">
            <v>57756.959999999999</v>
          </cell>
          <cell r="K46">
            <v>57756.959999999999</v>
          </cell>
          <cell r="L46">
            <v>92243.050000000017</v>
          </cell>
          <cell r="M46">
            <v>92243.050000000017</v>
          </cell>
        </row>
        <row r="47">
          <cell r="B47">
            <v>3000</v>
          </cell>
          <cell r="C47" t="str">
            <v>SERVICIOS GENERALES</v>
          </cell>
          <cell r="D47">
            <v>39361928.079999991</v>
          </cell>
          <cell r="E47">
            <v>7780447.6299999999</v>
          </cell>
          <cell r="F47">
            <v>697662.67999999993</v>
          </cell>
          <cell r="G47">
            <v>46444713.030000001</v>
          </cell>
          <cell r="H47">
            <v>23067638.18</v>
          </cell>
          <cell r="I47">
            <v>23067638.099999998</v>
          </cell>
          <cell r="J47">
            <v>23067638.099999998</v>
          </cell>
          <cell r="K47">
            <v>23067638.099999998</v>
          </cell>
          <cell r="L47">
            <v>23837474.850000005</v>
          </cell>
          <cell r="M47">
            <v>23837474.930000007</v>
          </cell>
        </row>
        <row r="48">
          <cell r="B48" t="str">
            <v>31101</v>
          </cell>
          <cell r="C48" t="str">
            <v>Energia Electrica</v>
          </cell>
          <cell r="D48">
            <v>1000000</v>
          </cell>
          <cell r="E48">
            <v>0</v>
          </cell>
          <cell r="F48">
            <v>0</v>
          </cell>
          <cell r="G48">
            <v>1000000</v>
          </cell>
          <cell r="H48">
            <v>580035.23</v>
          </cell>
          <cell r="I48">
            <v>580035.23</v>
          </cell>
          <cell r="J48">
            <v>580035.23</v>
          </cell>
          <cell r="K48">
            <v>580035.23</v>
          </cell>
          <cell r="L48">
            <v>419964.77</v>
          </cell>
          <cell r="M48">
            <v>419964.77</v>
          </cell>
        </row>
        <row r="49">
          <cell r="B49" t="str">
            <v>31301</v>
          </cell>
          <cell r="C49" t="str">
            <v>Agua</v>
          </cell>
          <cell r="D49">
            <v>59999.99</v>
          </cell>
          <cell r="E49">
            <v>0</v>
          </cell>
          <cell r="F49">
            <v>0</v>
          </cell>
          <cell r="G49">
            <v>59999.99</v>
          </cell>
          <cell r="H49">
            <v>38910.15</v>
          </cell>
          <cell r="I49">
            <v>38910.15</v>
          </cell>
          <cell r="J49">
            <v>38910.15</v>
          </cell>
          <cell r="K49">
            <v>38910.15</v>
          </cell>
          <cell r="L49">
            <v>21089.839999999997</v>
          </cell>
          <cell r="M49">
            <v>21089.839999999997</v>
          </cell>
        </row>
        <row r="50">
          <cell r="B50" t="str">
            <v>31401</v>
          </cell>
          <cell r="C50" t="str">
            <v>Telefonia Tradicional</v>
          </cell>
          <cell r="D50">
            <v>500000.01</v>
          </cell>
          <cell r="E50">
            <v>0</v>
          </cell>
          <cell r="F50">
            <v>0</v>
          </cell>
          <cell r="G50">
            <v>500000.01</v>
          </cell>
          <cell r="H50">
            <v>376146.74</v>
          </cell>
          <cell r="I50">
            <v>376146.74</v>
          </cell>
          <cell r="J50">
            <v>376146.74</v>
          </cell>
          <cell r="K50">
            <v>376146.74</v>
          </cell>
          <cell r="L50">
            <v>123853.27000000002</v>
          </cell>
          <cell r="M50">
            <v>123853.27000000002</v>
          </cell>
        </row>
        <row r="51">
          <cell r="B51" t="str">
            <v>31501</v>
          </cell>
          <cell r="C51" t="str">
            <v>Telefonia Celular</v>
          </cell>
          <cell r="D51">
            <v>150000.01</v>
          </cell>
          <cell r="E51">
            <v>0</v>
          </cell>
          <cell r="F51">
            <v>0</v>
          </cell>
          <cell r="G51">
            <v>150000.01</v>
          </cell>
          <cell r="H51">
            <v>53383</v>
          </cell>
          <cell r="I51">
            <v>53383</v>
          </cell>
          <cell r="J51">
            <v>53383</v>
          </cell>
          <cell r="K51">
            <v>53383</v>
          </cell>
          <cell r="L51">
            <v>96617.010000000009</v>
          </cell>
          <cell r="M51">
            <v>96617.010000000009</v>
          </cell>
        </row>
        <row r="52">
          <cell r="B52" t="str">
            <v>31701</v>
          </cell>
          <cell r="C52" t="str">
            <v>Serv Acceso Internet, Redes y Proces de Informacio</v>
          </cell>
          <cell r="D52">
            <v>25000</v>
          </cell>
          <cell r="E52">
            <v>0</v>
          </cell>
          <cell r="F52">
            <v>0</v>
          </cell>
          <cell r="G52">
            <v>25000</v>
          </cell>
          <cell r="H52">
            <v>9003</v>
          </cell>
          <cell r="I52">
            <v>9003</v>
          </cell>
          <cell r="J52">
            <v>9003</v>
          </cell>
          <cell r="K52">
            <v>9003</v>
          </cell>
          <cell r="L52">
            <v>15997</v>
          </cell>
          <cell r="M52">
            <v>15997</v>
          </cell>
        </row>
        <row r="53">
          <cell r="B53" t="str">
            <v>31801</v>
          </cell>
          <cell r="C53" t="str">
            <v>Servicio Postal</v>
          </cell>
          <cell r="D53">
            <v>200000</v>
          </cell>
          <cell r="E53">
            <v>0</v>
          </cell>
          <cell r="F53">
            <v>0</v>
          </cell>
          <cell r="G53">
            <v>200000</v>
          </cell>
          <cell r="H53">
            <v>89020.529999999984</v>
          </cell>
          <cell r="I53">
            <v>89020.529999999984</v>
          </cell>
          <cell r="J53">
            <v>89020.529999999984</v>
          </cell>
          <cell r="K53">
            <v>89020.529999999984</v>
          </cell>
          <cell r="L53">
            <v>110979.47000000002</v>
          </cell>
          <cell r="M53">
            <v>110979.47000000002</v>
          </cell>
        </row>
        <row r="54">
          <cell r="B54" t="str">
            <v>32201</v>
          </cell>
          <cell r="C54" t="str">
            <v>Arrendamiento de Edificios</v>
          </cell>
          <cell r="D54">
            <v>2300500.0099999998</v>
          </cell>
          <cell r="E54">
            <v>0</v>
          </cell>
          <cell r="F54">
            <v>0</v>
          </cell>
          <cell r="G54">
            <v>2300500.0099999998</v>
          </cell>
          <cell r="H54">
            <v>2154408.19</v>
          </cell>
          <cell r="I54">
            <v>2154408.11</v>
          </cell>
          <cell r="J54">
            <v>2154408.11</v>
          </cell>
          <cell r="K54">
            <v>2154408.11</v>
          </cell>
          <cell r="L54">
            <v>146091.81999999983</v>
          </cell>
          <cell r="M54">
            <v>146091.89999999991</v>
          </cell>
        </row>
        <row r="55">
          <cell r="B55" t="str">
            <v>32301</v>
          </cell>
          <cell r="C55" t="str">
            <v>Arrendamiento Muebles, Maq y Eqpo</v>
          </cell>
          <cell r="D55">
            <v>100000.01</v>
          </cell>
          <cell r="E55">
            <v>30000</v>
          </cell>
          <cell r="F55">
            <v>0</v>
          </cell>
          <cell r="G55">
            <v>130000.01</v>
          </cell>
          <cell r="H55">
            <v>120765.66</v>
          </cell>
          <cell r="I55">
            <v>120765.66</v>
          </cell>
          <cell r="J55">
            <v>120765.66</v>
          </cell>
          <cell r="K55">
            <v>120765.66</v>
          </cell>
          <cell r="L55">
            <v>9234.3499999999913</v>
          </cell>
          <cell r="M55">
            <v>9234.3499999999913</v>
          </cell>
        </row>
        <row r="56">
          <cell r="B56" t="str">
            <v>32501</v>
          </cell>
          <cell r="C56" t="str">
            <v>Arrendamiento Eqpo de Transporte</v>
          </cell>
          <cell r="D56">
            <v>350000.01</v>
          </cell>
          <cell r="E56">
            <v>0</v>
          </cell>
          <cell r="F56">
            <v>0</v>
          </cell>
          <cell r="G56">
            <v>350000.01</v>
          </cell>
          <cell r="H56">
            <v>141737.60000000001</v>
          </cell>
          <cell r="I56">
            <v>141737.60000000001</v>
          </cell>
          <cell r="J56">
            <v>141737.60000000001</v>
          </cell>
          <cell r="K56">
            <v>141737.60000000001</v>
          </cell>
          <cell r="L56">
            <v>208262.41</v>
          </cell>
          <cell r="M56">
            <v>208262.41</v>
          </cell>
        </row>
        <row r="57">
          <cell r="B57" t="str">
            <v>33101</v>
          </cell>
          <cell r="C57" t="str">
            <v>Servs Legales,de Contabilidad,Auditorias y Relacio</v>
          </cell>
          <cell r="D57">
            <v>1100000</v>
          </cell>
          <cell r="E57">
            <v>0</v>
          </cell>
          <cell r="F57">
            <v>230200</v>
          </cell>
          <cell r="G57">
            <v>869800</v>
          </cell>
          <cell r="H57">
            <v>579054.26</v>
          </cell>
          <cell r="I57">
            <v>579054.26</v>
          </cell>
          <cell r="J57">
            <v>579054.26</v>
          </cell>
          <cell r="K57">
            <v>579054.26</v>
          </cell>
          <cell r="L57">
            <v>751145.74</v>
          </cell>
          <cell r="M57">
            <v>751145.74</v>
          </cell>
        </row>
        <row r="58">
          <cell r="B58">
            <v>33201</v>
          </cell>
          <cell r="C58" t="str">
            <v>Servicios de Diseño, Arquitectura,Ingenieria y Act</v>
          </cell>
          <cell r="D58">
            <v>0</v>
          </cell>
          <cell r="E58">
            <v>230200</v>
          </cell>
          <cell r="F58">
            <v>0</v>
          </cell>
          <cell r="G58">
            <v>230200</v>
          </cell>
          <cell r="H58">
            <v>230190.4</v>
          </cell>
          <cell r="I58">
            <v>230190.4</v>
          </cell>
          <cell r="J58">
            <v>230190.4</v>
          </cell>
          <cell r="K58">
            <v>230190.4</v>
          </cell>
          <cell r="L58">
            <v>9.6000000000058208</v>
          </cell>
          <cell r="M58">
            <v>9.6000000000058208</v>
          </cell>
        </row>
        <row r="59">
          <cell r="B59" t="str">
            <v>33301</v>
          </cell>
          <cell r="C59" t="str">
            <v>Servicos de Informatica</v>
          </cell>
          <cell r="D59">
            <v>25000</v>
          </cell>
          <cell r="E59">
            <v>0</v>
          </cell>
          <cell r="F59">
            <v>0</v>
          </cell>
          <cell r="G59">
            <v>25000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25000</v>
          </cell>
          <cell r="M59">
            <v>25000</v>
          </cell>
        </row>
        <row r="60">
          <cell r="B60" t="str">
            <v>33302</v>
          </cell>
          <cell r="C60" t="str">
            <v>Servicios de Consultoria</v>
          </cell>
          <cell r="D60">
            <v>8000000</v>
          </cell>
          <cell r="E60">
            <v>0</v>
          </cell>
          <cell r="F60">
            <v>0</v>
          </cell>
          <cell r="G60">
            <v>8000000</v>
          </cell>
          <cell r="H60">
            <v>7239864.8200000003</v>
          </cell>
          <cell r="I60">
            <v>7239864.8200000003</v>
          </cell>
          <cell r="J60">
            <v>7239864.8200000003</v>
          </cell>
          <cell r="K60">
            <v>7239864.8200000003</v>
          </cell>
          <cell r="L60">
            <v>760135.1799999997</v>
          </cell>
          <cell r="M60">
            <v>760135.1799999997</v>
          </cell>
        </row>
        <row r="61">
          <cell r="B61" t="str">
            <v>33401</v>
          </cell>
          <cell r="C61" t="str">
            <v>Servicios de Capacitacion</v>
          </cell>
          <cell r="D61">
            <v>10000.01</v>
          </cell>
          <cell r="E61">
            <v>0</v>
          </cell>
          <cell r="F61">
            <v>0</v>
          </cell>
          <cell r="G61">
            <v>10000.01</v>
          </cell>
          <cell r="H61">
            <v>8120</v>
          </cell>
          <cell r="I61">
            <v>8120</v>
          </cell>
          <cell r="J61">
            <v>8120</v>
          </cell>
          <cell r="K61">
            <v>8120</v>
          </cell>
          <cell r="L61">
            <v>1880.0100000000002</v>
          </cell>
          <cell r="M61">
            <v>1880.0100000000002</v>
          </cell>
        </row>
        <row r="62">
          <cell r="B62" t="str">
            <v>33603</v>
          </cell>
          <cell r="C62" t="str">
            <v>Impresiones y Publicaciones Oficiales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B63" t="str">
            <v>33801</v>
          </cell>
          <cell r="C63" t="str">
            <v>Servicio de Vigilancia</v>
          </cell>
          <cell r="D63">
            <v>430000</v>
          </cell>
          <cell r="E63">
            <v>140300</v>
          </cell>
          <cell r="F63">
            <v>0</v>
          </cell>
          <cell r="G63">
            <v>570300</v>
          </cell>
          <cell r="H63">
            <v>570206.92000000004</v>
          </cell>
          <cell r="I63">
            <v>570206.92000000004</v>
          </cell>
          <cell r="J63">
            <v>570206.92000000004</v>
          </cell>
          <cell r="K63">
            <v>570206.92000000004</v>
          </cell>
          <cell r="L63">
            <v>93.07999999995809</v>
          </cell>
          <cell r="M63">
            <v>93.07999999995809</v>
          </cell>
        </row>
        <row r="64">
          <cell r="B64" t="str">
            <v>33901</v>
          </cell>
          <cell r="C64" t="str">
            <v>Servicios, Profesionales, Cientificos y Tenicos In</v>
          </cell>
          <cell r="D64">
            <v>750000</v>
          </cell>
          <cell r="E64">
            <v>117000</v>
          </cell>
          <cell r="F64">
            <v>0</v>
          </cell>
          <cell r="G64">
            <v>867000</v>
          </cell>
          <cell r="H64">
            <v>866876.31</v>
          </cell>
          <cell r="I64">
            <v>866876.31</v>
          </cell>
          <cell r="J64">
            <v>866876.31</v>
          </cell>
          <cell r="K64">
            <v>866876.31</v>
          </cell>
          <cell r="L64">
            <v>123.68999999994412</v>
          </cell>
          <cell r="M64">
            <v>123.68999999994412</v>
          </cell>
        </row>
        <row r="65">
          <cell r="B65" t="str">
            <v>34101</v>
          </cell>
          <cell r="C65" t="str">
            <v>Servicios Financieros y Bancarios</v>
          </cell>
          <cell r="D65">
            <v>10000.01</v>
          </cell>
          <cell r="E65">
            <v>0</v>
          </cell>
          <cell r="F65">
            <v>0</v>
          </cell>
          <cell r="G65">
            <v>10000.01</v>
          </cell>
          <cell r="H65">
            <v>7596.7000000000007</v>
          </cell>
          <cell r="I65">
            <v>7596.7000000000007</v>
          </cell>
          <cell r="J65">
            <v>7596.7000000000007</v>
          </cell>
          <cell r="K65">
            <v>7596.7000000000007</v>
          </cell>
          <cell r="L65">
            <v>2403.3099999999995</v>
          </cell>
          <cell r="M65">
            <v>2403.3099999999995</v>
          </cell>
        </row>
        <row r="66">
          <cell r="B66" t="str">
            <v>34401</v>
          </cell>
          <cell r="C66" t="str">
            <v>Seguros de Responsabilidad Patrimonial y Fianzas</v>
          </cell>
          <cell r="D66">
            <v>350000.01</v>
          </cell>
          <cell r="E66">
            <v>0</v>
          </cell>
          <cell r="F66">
            <v>20000</v>
          </cell>
          <cell r="G66">
            <v>330000.01</v>
          </cell>
          <cell r="H66">
            <v>185330.28999999998</v>
          </cell>
          <cell r="I66">
            <v>185330.28999999998</v>
          </cell>
          <cell r="J66">
            <v>185330.28999999998</v>
          </cell>
          <cell r="K66">
            <v>185330.28999999998</v>
          </cell>
          <cell r="L66">
            <v>144669.72000000003</v>
          </cell>
          <cell r="M66">
            <v>144669.72000000003</v>
          </cell>
        </row>
        <row r="67">
          <cell r="B67" t="str">
            <v>34501</v>
          </cell>
          <cell r="C67" t="str">
            <v>Seguro de Bienes Patrimoniales</v>
          </cell>
          <cell r="D67">
            <v>59999.99</v>
          </cell>
          <cell r="E67">
            <v>27800</v>
          </cell>
          <cell r="F67">
            <v>0</v>
          </cell>
          <cell r="G67">
            <v>87799.989999999991</v>
          </cell>
          <cell r="H67">
            <v>87783.330000000016</v>
          </cell>
          <cell r="I67">
            <v>87783.330000000016</v>
          </cell>
          <cell r="J67">
            <v>87783.330000000016</v>
          </cell>
          <cell r="K67">
            <v>87783.330000000016</v>
          </cell>
          <cell r="L67">
            <v>16.659999999974389</v>
          </cell>
          <cell r="M67">
            <v>16.659999999974389</v>
          </cell>
        </row>
        <row r="68">
          <cell r="B68" t="str">
            <v>34701</v>
          </cell>
          <cell r="C68" t="str">
            <v>Fletes y Maniobras</v>
          </cell>
          <cell r="D68">
            <v>10000.01</v>
          </cell>
          <cell r="E68">
            <v>0</v>
          </cell>
          <cell r="F68">
            <v>0</v>
          </cell>
          <cell r="G68">
            <v>10000.01</v>
          </cell>
          <cell r="H68">
            <v>3480</v>
          </cell>
          <cell r="I68">
            <v>3480</v>
          </cell>
          <cell r="J68">
            <v>3480</v>
          </cell>
          <cell r="K68">
            <v>3480</v>
          </cell>
          <cell r="L68">
            <v>6520.01</v>
          </cell>
          <cell r="M68">
            <v>6520.01</v>
          </cell>
        </row>
        <row r="69">
          <cell r="B69" t="str">
            <v>35101</v>
          </cell>
          <cell r="C69" t="str">
            <v>Mantenimiento y Conservacion de Inmuebles</v>
          </cell>
          <cell r="D69">
            <v>1200000</v>
          </cell>
          <cell r="E69">
            <v>0</v>
          </cell>
          <cell r="F69">
            <v>0</v>
          </cell>
          <cell r="G69">
            <v>1200000</v>
          </cell>
          <cell r="H69">
            <v>910097.28</v>
          </cell>
          <cell r="I69">
            <v>910097.28</v>
          </cell>
          <cell r="J69">
            <v>910097.28</v>
          </cell>
          <cell r="K69">
            <v>910097.28</v>
          </cell>
          <cell r="L69">
            <v>289902.71999999997</v>
          </cell>
          <cell r="M69">
            <v>289902.71999999997</v>
          </cell>
        </row>
        <row r="70">
          <cell r="B70" t="str">
            <v>35201</v>
          </cell>
          <cell r="C70" t="str">
            <v>Mantenimiento y Conservacion de Mob y Eqpo</v>
          </cell>
          <cell r="D70">
            <v>10000.01</v>
          </cell>
          <cell r="E70">
            <v>0</v>
          </cell>
          <cell r="F70">
            <v>0</v>
          </cell>
          <cell r="G70">
            <v>10000.01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10000.01</v>
          </cell>
          <cell r="M70">
            <v>10000.01</v>
          </cell>
        </row>
        <row r="71">
          <cell r="B71" t="str">
            <v>35301</v>
          </cell>
          <cell r="C71" t="str">
            <v>Instalaciones</v>
          </cell>
          <cell r="D71">
            <v>50000</v>
          </cell>
          <cell r="E71">
            <v>0</v>
          </cell>
          <cell r="F71">
            <v>0</v>
          </cell>
          <cell r="G71">
            <v>50000</v>
          </cell>
          <cell r="H71">
            <v>4760.84</v>
          </cell>
          <cell r="I71">
            <v>4760.84</v>
          </cell>
          <cell r="J71">
            <v>4760.84</v>
          </cell>
          <cell r="K71">
            <v>4760.84</v>
          </cell>
          <cell r="L71">
            <v>45239.16</v>
          </cell>
          <cell r="M71">
            <v>45239.16</v>
          </cell>
        </row>
        <row r="72">
          <cell r="B72" t="str">
            <v>35302</v>
          </cell>
          <cell r="C72" t="str">
            <v>Mantto y Conservacion de Bienes Informaticos</v>
          </cell>
          <cell r="D72">
            <v>70000.009999999995</v>
          </cell>
          <cell r="E72">
            <v>15300</v>
          </cell>
          <cell r="F72">
            <v>0</v>
          </cell>
          <cell r="G72">
            <v>85300.01</v>
          </cell>
          <cell r="H72">
            <v>85289.489999999991</v>
          </cell>
          <cell r="I72">
            <v>85289.489999999991</v>
          </cell>
          <cell r="J72">
            <v>85289.489999999991</v>
          </cell>
          <cell r="K72">
            <v>85289.489999999991</v>
          </cell>
          <cell r="L72">
            <v>10.520000000004075</v>
          </cell>
          <cell r="M72">
            <v>10.520000000004075</v>
          </cell>
        </row>
        <row r="73">
          <cell r="B73" t="str">
            <v>35501</v>
          </cell>
          <cell r="C73" t="str">
            <v>Mantto y Conservacion Eqpo de Transporte</v>
          </cell>
          <cell r="D73">
            <v>250000</v>
          </cell>
          <cell r="E73">
            <v>0</v>
          </cell>
          <cell r="F73">
            <v>0</v>
          </cell>
          <cell r="G73">
            <v>250000</v>
          </cell>
          <cell r="H73">
            <v>87996.299999999988</v>
          </cell>
          <cell r="I73">
            <v>87996.299999999988</v>
          </cell>
          <cell r="J73">
            <v>87996.299999999988</v>
          </cell>
          <cell r="K73">
            <v>87996.299999999988</v>
          </cell>
          <cell r="L73">
            <v>162003.70000000001</v>
          </cell>
          <cell r="M73">
            <v>162003.70000000001</v>
          </cell>
        </row>
        <row r="74">
          <cell r="B74" t="str">
            <v>35701</v>
          </cell>
          <cell r="C74" t="str">
            <v>Mantenimiento y Conservacion de Maq y Eqpo</v>
          </cell>
          <cell r="D74">
            <v>59999.99</v>
          </cell>
          <cell r="E74">
            <v>0</v>
          </cell>
          <cell r="F74">
            <v>0</v>
          </cell>
          <cell r="G74">
            <v>59999.99</v>
          </cell>
          <cell r="H74">
            <v>50291.519999999997</v>
          </cell>
          <cell r="I74">
            <v>50291.519999999997</v>
          </cell>
          <cell r="J74">
            <v>50291.519999999997</v>
          </cell>
          <cell r="K74">
            <v>50291.519999999997</v>
          </cell>
          <cell r="L74">
            <v>9708.4700000000012</v>
          </cell>
          <cell r="M74">
            <v>9708.4700000000012</v>
          </cell>
        </row>
        <row r="75">
          <cell r="B75" t="str">
            <v>35901</v>
          </cell>
          <cell r="C75" t="str">
            <v>Servicios de Jardineria y Fumigacion</v>
          </cell>
          <cell r="D75">
            <v>90000</v>
          </cell>
          <cell r="E75">
            <v>0</v>
          </cell>
          <cell r="F75">
            <v>0</v>
          </cell>
          <cell r="G75">
            <v>90000</v>
          </cell>
          <cell r="H75">
            <v>80959.710000000006</v>
          </cell>
          <cell r="I75">
            <v>80959.709999999992</v>
          </cell>
          <cell r="J75">
            <v>80959.709999999992</v>
          </cell>
          <cell r="K75">
            <v>80959.709999999992</v>
          </cell>
          <cell r="L75">
            <v>9040.2899999999936</v>
          </cell>
          <cell r="M75">
            <v>9040.2900000000081</v>
          </cell>
        </row>
        <row r="76">
          <cell r="B76" t="str">
            <v>36101</v>
          </cell>
          <cell r="C76" t="str">
            <v>Difusion por Radio,TV y otros Medios de Mensajes s</v>
          </cell>
          <cell r="D76">
            <v>9999999.9900000002</v>
          </cell>
          <cell r="E76">
            <v>906118.88</v>
          </cell>
          <cell r="F76">
            <v>0</v>
          </cell>
          <cell r="G76">
            <v>10906118.870000001</v>
          </cell>
          <cell r="H76">
            <v>906118.86</v>
          </cell>
          <cell r="I76">
            <v>906118.86</v>
          </cell>
          <cell r="J76">
            <v>906118.86</v>
          </cell>
          <cell r="K76">
            <v>906118.86</v>
          </cell>
          <cell r="L76">
            <v>10000000.010000002</v>
          </cell>
          <cell r="M76">
            <v>10000000.010000002</v>
          </cell>
        </row>
        <row r="77">
          <cell r="B77" t="str">
            <v>36201</v>
          </cell>
          <cell r="C77" t="str">
            <v>Difusion por Radio,TV y Otros Medios de Mensajes C</v>
          </cell>
          <cell r="D77">
            <v>500000.01</v>
          </cell>
          <cell r="E77">
            <v>0</v>
          </cell>
          <cell r="F77">
            <v>105000</v>
          </cell>
          <cell r="G77">
            <v>395000.01</v>
          </cell>
          <cell r="H77">
            <v>70365.600000000006</v>
          </cell>
          <cell r="I77">
            <v>70365.600000000006</v>
          </cell>
          <cell r="J77">
            <v>70365.600000000006</v>
          </cell>
          <cell r="K77">
            <v>70365.600000000006</v>
          </cell>
          <cell r="L77">
            <v>324634.41000000003</v>
          </cell>
          <cell r="M77">
            <v>324634.41000000003</v>
          </cell>
        </row>
        <row r="78">
          <cell r="B78" t="str">
            <v>37101</v>
          </cell>
          <cell r="C78" t="str">
            <v>Pasajes Aereos</v>
          </cell>
          <cell r="D78">
            <v>3500000</v>
          </cell>
          <cell r="E78">
            <v>0</v>
          </cell>
          <cell r="F78">
            <v>0</v>
          </cell>
          <cell r="G78">
            <v>3500000</v>
          </cell>
          <cell r="H78">
            <v>2930557</v>
          </cell>
          <cell r="I78">
            <v>2930557</v>
          </cell>
          <cell r="J78">
            <v>2930557</v>
          </cell>
          <cell r="K78">
            <v>2930557</v>
          </cell>
          <cell r="L78">
            <v>569443</v>
          </cell>
          <cell r="M78">
            <v>569443</v>
          </cell>
        </row>
        <row r="79">
          <cell r="B79" t="str">
            <v>37201</v>
          </cell>
          <cell r="C79" t="str">
            <v>Pasajes Terrestres</v>
          </cell>
          <cell r="D79">
            <v>56428</v>
          </cell>
          <cell r="E79">
            <v>90000</v>
          </cell>
          <cell r="F79">
            <v>0</v>
          </cell>
          <cell r="G79">
            <v>146428</v>
          </cell>
          <cell r="H79">
            <v>35150.86</v>
          </cell>
          <cell r="I79">
            <v>35150.86</v>
          </cell>
          <cell r="J79">
            <v>35150.86</v>
          </cell>
          <cell r="K79">
            <v>35150.86</v>
          </cell>
          <cell r="L79">
            <v>111277.14</v>
          </cell>
          <cell r="M79">
            <v>111277.14</v>
          </cell>
        </row>
        <row r="80">
          <cell r="B80" t="str">
            <v>37501</v>
          </cell>
          <cell r="C80" t="str">
            <v>Viaticos en el Pais</v>
          </cell>
          <cell r="D80">
            <v>799999.99</v>
          </cell>
          <cell r="E80">
            <v>0</v>
          </cell>
          <cell r="F80">
            <v>0</v>
          </cell>
          <cell r="G80">
            <v>799999.99</v>
          </cell>
          <cell r="H80">
            <v>142556.41999999998</v>
          </cell>
          <cell r="I80">
            <v>142556.41999999998</v>
          </cell>
          <cell r="J80">
            <v>142556.41999999998</v>
          </cell>
          <cell r="K80">
            <v>142556.41999999998</v>
          </cell>
          <cell r="L80">
            <v>657443.57000000007</v>
          </cell>
          <cell r="M80">
            <v>657443.57000000007</v>
          </cell>
        </row>
        <row r="81">
          <cell r="B81" t="str">
            <v>37502</v>
          </cell>
          <cell r="C81" t="str">
            <v>Gastos de Camino</v>
          </cell>
          <cell r="D81">
            <v>5000</v>
          </cell>
          <cell r="E81">
            <v>5000</v>
          </cell>
          <cell r="F81">
            <v>0</v>
          </cell>
          <cell r="G81">
            <v>10000</v>
          </cell>
          <cell r="H81">
            <v>7498</v>
          </cell>
          <cell r="I81">
            <v>7498</v>
          </cell>
          <cell r="J81">
            <v>7498</v>
          </cell>
          <cell r="K81">
            <v>7498</v>
          </cell>
          <cell r="L81">
            <v>2502</v>
          </cell>
          <cell r="M81">
            <v>2502</v>
          </cell>
        </row>
        <row r="82">
          <cell r="B82" t="str">
            <v>37601</v>
          </cell>
          <cell r="C82" t="str">
            <v>Viaticos en el Extranjero</v>
          </cell>
          <cell r="D82">
            <v>2700000</v>
          </cell>
          <cell r="E82">
            <v>0</v>
          </cell>
          <cell r="F82">
            <v>45000</v>
          </cell>
          <cell r="G82">
            <v>2655000</v>
          </cell>
          <cell r="H82">
            <v>480268.83999999997</v>
          </cell>
          <cell r="I82">
            <v>480268.83999999997</v>
          </cell>
          <cell r="J82">
            <v>480268.83999999997</v>
          </cell>
          <cell r="K82">
            <v>480268.83999999997</v>
          </cell>
          <cell r="L82">
            <v>2174731.16</v>
          </cell>
          <cell r="M82">
            <v>2174731.16</v>
          </cell>
        </row>
        <row r="83">
          <cell r="B83" t="str">
            <v>37901</v>
          </cell>
          <cell r="C83" t="str">
            <v>Cuotas</v>
          </cell>
          <cell r="D83">
            <v>5000</v>
          </cell>
          <cell r="E83">
            <v>15000</v>
          </cell>
          <cell r="F83">
            <v>0</v>
          </cell>
          <cell r="G83">
            <v>20000</v>
          </cell>
          <cell r="H83">
            <v>9237</v>
          </cell>
          <cell r="I83">
            <v>9237</v>
          </cell>
          <cell r="J83">
            <v>9237</v>
          </cell>
          <cell r="K83">
            <v>9237</v>
          </cell>
          <cell r="L83">
            <v>10763</v>
          </cell>
          <cell r="M83">
            <v>10763</v>
          </cell>
        </row>
        <row r="84">
          <cell r="B84" t="str">
            <v>38101</v>
          </cell>
          <cell r="C84" t="str">
            <v>Gastos de ceremonial</v>
          </cell>
          <cell r="D84">
            <v>100000</v>
          </cell>
          <cell r="E84">
            <v>6193728.75</v>
          </cell>
          <cell r="F84">
            <v>17062.68</v>
          </cell>
          <cell r="G84">
            <v>6276666.0700000003</v>
          </cell>
          <cell r="H84">
            <v>1471670.7699999998</v>
          </cell>
          <cell r="I84">
            <v>1471670.7699999998</v>
          </cell>
          <cell r="J84">
            <v>1471670.7699999998</v>
          </cell>
          <cell r="K84">
            <v>1471670.7699999998</v>
          </cell>
          <cell r="L84">
            <v>4804995.3000000007</v>
          </cell>
          <cell r="M84">
            <v>4804995.3000000007</v>
          </cell>
        </row>
        <row r="85">
          <cell r="B85" t="str">
            <v>38201</v>
          </cell>
          <cell r="C85" t="str">
            <v>Gastos de Orden Social y cultural</v>
          </cell>
          <cell r="D85">
            <v>10000.01</v>
          </cell>
          <cell r="E85">
            <v>0</v>
          </cell>
          <cell r="F85">
            <v>0</v>
          </cell>
          <cell r="G85">
            <v>10000.01</v>
          </cell>
          <cell r="H85">
            <v>3000</v>
          </cell>
          <cell r="I85">
            <v>3000</v>
          </cell>
          <cell r="J85">
            <v>3000</v>
          </cell>
          <cell r="K85">
            <v>3000</v>
          </cell>
          <cell r="L85">
            <v>7000.01</v>
          </cell>
          <cell r="M85">
            <v>7000.01</v>
          </cell>
        </row>
        <row r="86">
          <cell r="B86" t="str">
            <v>38301</v>
          </cell>
          <cell r="C86" t="str">
            <v>Congresos y Convenciones</v>
          </cell>
          <cell r="D86">
            <v>3900000</v>
          </cell>
          <cell r="E86">
            <v>0</v>
          </cell>
          <cell r="F86">
            <v>280400</v>
          </cell>
          <cell r="G86">
            <v>3619600</v>
          </cell>
          <cell r="H86">
            <v>1898922.91</v>
          </cell>
          <cell r="I86">
            <v>1898922.91</v>
          </cell>
          <cell r="J86">
            <v>1898922.91</v>
          </cell>
          <cell r="K86">
            <v>1898922.91</v>
          </cell>
          <cell r="L86">
            <v>1720677.09</v>
          </cell>
          <cell r="M86">
            <v>1720677.09</v>
          </cell>
        </row>
        <row r="87">
          <cell r="B87" t="str">
            <v>38501</v>
          </cell>
          <cell r="C87" t="str">
            <v>Gastos de Atencion y Promocion</v>
          </cell>
          <cell r="D87">
            <v>600000</v>
          </cell>
          <cell r="E87">
            <v>0</v>
          </cell>
          <cell r="F87">
            <v>0</v>
          </cell>
          <cell r="G87">
            <v>600000</v>
          </cell>
          <cell r="H87">
            <v>522412.64999999997</v>
          </cell>
          <cell r="I87">
            <v>522412.64999999997</v>
          </cell>
          <cell r="J87">
            <v>522412.64999999997</v>
          </cell>
          <cell r="K87">
            <v>522412.64999999997</v>
          </cell>
          <cell r="L87">
            <v>77587.350000000035</v>
          </cell>
          <cell r="M87">
            <v>77587.350000000035</v>
          </cell>
        </row>
        <row r="88">
          <cell r="B88" t="str">
            <v>39201</v>
          </cell>
          <cell r="C88" t="str">
            <v>Impuestos y Derechos</v>
          </cell>
          <cell r="D88">
            <v>5000</v>
          </cell>
          <cell r="E88">
            <v>0</v>
          </cell>
          <cell r="F88">
            <v>0</v>
          </cell>
          <cell r="G88">
            <v>5000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5000</v>
          </cell>
          <cell r="M88">
            <v>5000</v>
          </cell>
        </row>
        <row r="89">
          <cell r="B89">
            <v>39501</v>
          </cell>
          <cell r="C89" t="str">
            <v>PENAS, MULTAS, ACCESORIOS Y ACTUALIZACIONES</v>
          </cell>
          <cell r="D89">
            <v>20000</v>
          </cell>
          <cell r="E89">
            <v>10000</v>
          </cell>
          <cell r="F89">
            <v>0</v>
          </cell>
          <cell r="G89">
            <v>30000</v>
          </cell>
          <cell r="H89">
            <v>28571</v>
          </cell>
          <cell r="I89">
            <v>28571</v>
          </cell>
          <cell r="J89">
            <v>28571</v>
          </cell>
          <cell r="K89">
            <v>28571</v>
          </cell>
          <cell r="L89">
            <v>1429</v>
          </cell>
          <cell r="M89">
            <v>1429</v>
          </cell>
        </row>
        <row r="90">
          <cell r="B90">
            <v>4000</v>
          </cell>
          <cell r="C90" t="str">
            <v>TRANSFERENCIAS, ASIGNACIONES, SUBSIDIOS Y OTRAS AY</v>
          </cell>
          <cell r="D90">
            <v>33436316.73</v>
          </cell>
          <cell r="E90">
            <v>33025875</v>
          </cell>
          <cell r="F90">
            <v>0</v>
          </cell>
          <cell r="G90">
            <v>66462191.730000004</v>
          </cell>
          <cell r="H90">
            <v>47431015</v>
          </cell>
          <cell r="I90">
            <v>47431015</v>
          </cell>
          <cell r="J90">
            <v>47431015</v>
          </cell>
          <cell r="K90">
            <v>47431015</v>
          </cell>
          <cell r="L90">
            <v>19031176.730000004</v>
          </cell>
          <cell r="M90">
            <v>19031176.730000004</v>
          </cell>
        </row>
        <row r="91">
          <cell r="B91">
            <v>43101</v>
          </cell>
          <cell r="C91" t="str">
            <v>SUBSIDIOS A LA PRODUCCION</v>
          </cell>
          <cell r="D91">
            <v>32436316.73</v>
          </cell>
          <cell r="E91">
            <v>33025875</v>
          </cell>
          <cell r="F91">
            <v>0</v>
          </cell>
          <cell r="G91">
            <v>65462191.730000004</v>
          </cell>
          <cell r="H91">
            <v>47025875</v>
          </cell>
          <cell r="I91">
            <v>47025875</v>
          </cell>
          <cell r="J91">
            <v>47025875</v>
          </cell>
          <cell r="K91">
            <v>47025875</v>
          </cell>
          <cell r="L91">
            <v>18436316.730000004</v>
          </cell>
          <cell r="M91">
            <v>18436316.730000004</v>
          </cell>
        </row>
        <row r="92">
          <cell r="B92">
            <v>43301</v>
          </cell>
          <cell r="C92" t="str">
            <v>SUBSIDIOS A LA INVERSION</v>
          </cell>
          <cell r="D92">
            <v>1000000</v>
          </cell>
          <cell r="E92">
            <v>0</v>
          </cell>
          <cell r="F92">
            <v>0</v>
          </cell>
          <cell r="G92">
            <v>1000000</v>
          </cell>
          <cell r="H92">
            <v>405140</v>
          </cell>
          <cell r="I92">
            <v>405140</v>
          </cell>
          <cell r="J92">
            <v>405140</v>
          </cell>
          <cell r="K92">
            <v>405140</v>
          </cell>
          <cell r="L92">
            <v>594860</v>
          </cell>
          <cell r="M92">
            <v>594860</v>
          </cell>
        </row>
        <row r="93">
          <cell r="B93">
            <v>5000</v>
          </cell>
          <cell r="C93" t="str">
            <v>BIENES MUEBLES, INMUEBLES E INTANGIBLES</v>
          </cell>
          <cell r="D93">
            <v>0</v>
          </cell>
          <cell r="E93">
            <v>17062.68</v>
          </cell>
          <cell r="F93">
            <v>0</v>
          </cell>
          <cell r="G93">
            <v>17062.68</v>
          </cell>
          <cell r="H93">
            <v>17062.68</v>
          </cell>
          <cell r="I93">
            <v>17062.68</v>
          </cell>
          <cell r="J93">
            <v>17062.68</v>
          </cell>
          <cell r="K93">
            <v>17062.68</v>
          </cell>
          <cell r="L93">
            <v>0</v>
          </cell>
          <cell r="M93">
            <v>0</v>
          </cell>
        </row>
        <row r="94">
          <cell r="B94" t="str">
            <v>51101</v>
          </cell>
          <cell r="C94" t="str">
            <v>Muebles de Oficina y Estanteria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B95" t="str">
            <v>51501</v>
          </cell>
          <cell r="C95" t="str">
            <v>Eqpo de Computo y de Tecnologias de la informacion</v>
          </cell>
          <cell r="D95">
            <v>0</v>
          </cell>
          <cell r="E95">
            <v>17062.68</v>
          </cell>
          <cell r="F95">
            <v>0</v>
          </cell>
          <cell r="G95">
            <v>17062.68</v>
          </cell>
          <cell r="H95">
            <v>17062.68</v>
          </cell>
          <cell r="I95">
            <v>17062.68</v>
          </cell>
          <cell r="J95">
            <v>17062.68</v>
          </cell>
          <cell r="K95">
            <v>17062.68</v>
          </cell>
          <cell r="L95">
            <v>0</v>
          </cell>
          <cell r="M9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716"/>
  <sheetViews>
    <sheetView showGridLines="0" tabSelected="1" topLeftCell="A76" zoomScale="80" zoomScaleNormal="80" workbookViewId="0">
      <selection activeCell="E11" sqref="E11"/>
    </sheetView>
  </sheetViews>
  <sheetFormatPr baseColWidth="10" defaultColWidth="11.42578125" defaultRowHeight="12.75" x14ac:dyDescent="0.2"/>
  <cols>
    <col min="1" max="1" width="4.85546875" style="6" customWidth="1"/>
    <col min="2" max="2" width="12" style="182" customWidth="1"/>
    <col min="3" max="3" width="35.28515625" style="6" customWidth="1"/>
    <col min="4" max="4" width="13.5703125" style="6" customWidth="1"/>
    <col min="5" max="5" width="15" style="155" customWidth="1"/>
    <col min="6" max="6" width="8.140625" style="155" customWidth="1"/>
    <col min="7" max="7" width="9.140625" style="155" customWidth="1"/>
    <col min="8" max="8" width="13.42578125" style="239" customWidth="1"/>
    <col min="9" max="9" width="19.42578125" style="105" customWidth="1"/>
    <col min="10" max="10" width="11.7109375" style="181" customWidth="1"/>
    <col min="11" max="11" width="14.5703125" style="6" customWidth="1"/>
    <col min="12" max="12" width="15" style="6" customWidth="1"/>
    <col min="13" max="14" width="14.5703125" style="6" customWidth="1"/>
    <col min="15" max="15" width="7.7109375" style="181" customWidth="1"/>
    <col min="16" max="16" width="8.42578125" style="181" customWidth="1"/>
    <col min="17" max="17" width="61.85546875" style="213" customWidth="1"/>
    <col min="18" max="19" width="11.42578125" style="6"/>
    <col min="20" max="20" width="12.42578125" style="6" bestFit="1" customWidth="1"/>
    <col min="21" max="16384" width="11.42578125" style="6"/>
  </cols>
  <sheetData>
    <row r="2" spans="1:21" s="1" customFormat="1" ht="20.25" customHeight="1" x14ac:dyDescent="0.3">
      <c r="B2" s="182"/>
      <c r="C2" s="246" t="s">
        <v>0</v>
      </c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167"/>
      <c r="P2" s="167"/>
      <c r="Q2" s="204"/>
    </row>
    <row r="3" spans="1:21" s="1" customFormat="1" ht="18.75" customHeight="1" x14ac:dyDescent="0.25">
      <c r="A3" s="2"/>
      <c r="B3" s="183"/>
      <c r="C3" s="247" t="s">
        <v>195</v>
      </c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198"/>
      <c r="P3" s="198"/>
      <c r="Q3" s="205"/>
    </row>
    <row r="4" spans="1:21" s="1" customFormat="1" ht="18" customHeight="1" x14ac:dyDescent="0.25">
      <c r="B4" s="182"/>
      <c r="C4" s="248" t="s">
        <v>529</v>
      </c>
      <c r="D4" s="248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167"/>
      <c r="P4" s="167"/>
      <c r="Q4" s="204"/>
    </row>
    <row r="5" spans="1:21" s="3" customFormat="1" ht="19.7" customHeight="1" x14ac:dyDescent="0.25">
      <c r="A5" s="259" t="s">
        <v>1</v>
      </c>
      <c r="B5" s="260" t="s">
        <v>2</v>
      </c>
      <c r="C5" s="261" t="s">
        <v>3</v>
      </c>
      <c r="D5" s="226"/>
      <c r="E5" s="226"/>
      <c r="F5" s="252" t="s">
        <v>4</v>
      </c>
      <c r="G5" s="261" t="s">
        <v>5</v>
      </c>
      <c r="H5" s="249" t="s">
        <v>530</v>
      </c>
      <c r="I5" s="252" t="s">
        <v>6</v>
      </c>
      <c r="J5" s="240" t="s">
        <v>7</v>
      </c>
      <c r="K5" s="243" t="s">
        <v>8</v>
      </c>
      <c r="L5" s="244"/>
      <c r="M5" s="244"/>
      <c r="N5" s="245"/>
      <c r="O5" s="255" t="s">
        <v>9</v>
      </c>
      <c r="P5" s="256"/>
      <c r="Q5" s="240" t="s">
        <v>10</v>
      </c>
    </row>
    <row r="6" spans="1:21" s="3" customFormat="1" ht="15" customHeight="1" x14ac:dyDescent="0.25">
      <c r="A6" s="259"/>
      <c r="B6" s="260"/>
      <c r="C6" s="262"/>
      <c r="D6" s="226" t="s">
        <v>11</v>
      </c>
      <c r="E6" s="226" t="s">
        <v>12</v>
      </c>
      <c r="F6" s="253"/>
      <c r="G6" s="262"/>
      <c r="H6" s="250"/>
      <c r="I6" s="253"/>
      <c r="J6" s="241"/>
      <c r="K6" s="243" t="s">
        <v>13</v>
      </c>
      <c r="L6" s="244"/>
      <c r="M6" s="244"/>
      <c r="N6" s="245"/>
      <c r="O6" s="257"/>
      <c r="P6" s="258"/>
      <c r="Q6" s="241"/>
    </row>
    <row r="7" spans="1:21" s="228" customFormat="1" ht="17.25" customHeight="1" x14ac:dyDescent="0.25">
      <c r="A7" s="259"/>
      <c r="B7" s="260"/>
      <c r="C7" s="263"/>
      <c r="D7" s="226"/>
      <c r="E7" s="226"/>
      <c r="F7" s="254"/>
      <c r="G7" s="263"/>
      <c r="H7" s="251"/>
      <c r="I7" s="254"/>
      <c r="J7" s="242"/>
      <c r="K7" s="229" t="s">
        <v>14</v>
      </c>
      <c r="L7" s="229" t="s">
        <v>15</v>
      </c>
      <c r="M7" s="229" t="s">
        <v>16</v>
      </c>
      <c r="N7" s="229" t="s">
        <v>17</v>
      </c>
      <c r="O7" s="199" t="s">
        <v>18</v>
      </c>
      <c r="P7" s="199" t="s">
        <v>19</v>
      </c>
      <c r="Q7" s="242"/>
    </row>
    <row r="8" spans="1:21" s="83" customFormat="1" ht="51.75" customHeight="1" x14ac:dyDescent="0.2">
      <c r="A8" s="82"/>
      <c r="B8" s="184">
        <v>1</v>
      </c>
      <c r="C8" s="82" t="s">
        <v>204</v>
      </c>
      <c r="D8" s="82"/>
      <c r="E8" s="106"/>
      <c r="F8" s="106"/>
      <c r="G8" s="106"/>
      <c r="H8" s="214"/>
      <c r="I8" s="94">
        <f>I9+I11+I58+I65+I95+I98+I100+I102+I107+I115+I120+I158+I160+I162+I165+I167+I169+I171+I173+I175+I177+I179+I181+I183+I188+I192+I195+I198+I205+I212+I214+I218+I220+I222+I224+I226+I228+I230</f>
        <v>8496585.4901482165</v>
      </c>
      <c r="J8" s="168"/>
      <c r="K8" s="82"/>
      <c r="L8" s="82"/>
      <c r="M8" s="82"/>
      <c r="N8" s="82"/>
      <c r="O8" s="168"/>
      <c r="P8" s="168"/>
      <c r="Q8" s="82"/>
    </row>
    <row r="9" spans="1:21" s="66" customFormat="1" ht="22.5" customHeight="1" x14ac:dyDescent="0.2">
      <c r="A9" s="25"/>
      <c r="B9" s="25">
        <v>10000</v>
      </c>
      <c r="C9" s="26" t="s">
        <v>398</v>
      </c>
      <c r="D9" s="27"/>
      <c r="E9" s="107"/>
      <c r="F9" s="108"/>
      <c r="G9" s="108"/>
      <c r="H9" s="215"/>
      <c r="I9" s="89">
        <f>SUM(I10)</f>
        <v>682489</v>
      </c>
      <c r="J9" s="27" t="s">
        <v>76</v>
      </c>
      <c r="K9" s="89">
        <f>SUM(K12:K36)</f>
        <v>5665.9598166666674</v>
      </c>
      <c r="L9" s="89">
        <f>SUM(L12:L36)</f>
        <v>5665.9598166666674</v>
      </c>
      <c r="M9" s="89">
        <f>SUM(M12:M36)</f>
        <v>5665.9598166666674</v>
      </c>
      <c r="N9" s="89">
        <f>SUM(N12:N36)</f>
        <v>5665.9598166666674</v>
      </c>
      <c r="O9" s="65"/>
      <c r="P9" s="25"/>
      <c r="Q9" s="27" t="s">
        <v>22</v>
      </c>
      <c r="T9" s="67"/>
      <c r="U9" s="67"/>
    </row>
    <row r="10" spans="1:21" s="21" customFormat="1" ht="36" customHeight="1" x14ac:dyDescent="0.2">
      <c r="A10" s="16">
        <v>1</v>
      </c>
      <c r="B10" s="16">
        <v>1000</v>
      </c>
      <c r="C10" s="36" t="s">
        <v>399</v>
      </c>
      <c r="D10" s="4" t="s">
        <v>77</v>
      </c>
      <c r="E10" s="109"/>
      <c r="F10" s="110">
        <v>12</v>
      </c>
      <c r="G10" s="111" t="s">
        <v>75</v>
      </c>
      <c r="H10" s="215"/>
      <c r="I10" s="90">
        <v>682489</v>
      </c>
      <c r="J10" s="230" t="s">
        <v>76</v>
      </c>
      <c r="K10" s="90">
        <f>$I$10/4</f>
        <v>170622.25</v>
      </c>
      <c r="L10" s="90">
        <f t="shared" ref="L10:N10" si="0">$I$10/4</f>
        <v>170622.25</v>
      </c>
      <c r="M10" s="90">
        <f t="shared" si="0"/>
        <v>170622.25</v>
      </c>
      <c r="N10" s="90">
        <f t="shared" si="0"/>
        <v>170622.25</v>
      </c>
      <c r="O10" s="20" t="s">
        <v>21</v>
      </c>
      <c r="P10" s="16"/>
      <c r="Q10" s="18" t="s">
        <v>520</v>
      </c>
      <c r="T10" s="23"/>
      <c r="U10" s="23"/>
    </row>
    <row r="11" spans="1:21" s="63" customFormat="1" ht="29.25" customHeight="1" x14ac:dyDescent="0.2">
      <c r="A11" s="55"/>
      <c r="B11" s="55">
        <v>21101</v>
      </c>
      <c r="C11" s="56" t="s">
        <v>20</v>
      </c>
      <c r="D11" s="57"/>
      <c r="E11" s="112"/>
      <c r="F11" s="113"/>
      <c r="G11" s="113"/>
      <c r="H11" s="215"/>
      <c r="I11" s="91">
        <f>SUM(I12:I57)</f>
        <v>33091.012106666669</v>
      </c>
      <c r="J11" s="57"/>
      <c r="K11" s="91"/>
      <c r="L11" s="91"/>
      <c r="M11" s="91"/>
      <c r="N11" s="91"/>
      <c r="O11" s="60"/>
      <c r="P11" s="55"/>
      <c r="Q11" s="57"/>
      <c r="T11" s="64"/>
      <c r="U11" s="64"/>
    </row>
    <row r="12" spans="1:21" s="21" customFormat="1" ht="25.5" customHeight="1" x14ac:dyDescent="0.2">
      <c r="A12" s="15">
        <v>1</v>
      </c>
      <c r="B12" s="16"/>
      <c r="C12" s="17" t="s">
        <v>25</v>
      </c>
      <c r="D12" s="4" t="s">
        <v>77</v>
      </c>
      <c r="E12" s="109"/>
      <c r="F12" s="114">
        <v>50</v>
      </c>
      <c r="G12" s="115" t="s">
        <v>71</v>
      </c>
      <c r="H12" s="216">
        <v>5.5254666666666665</v>
      </c>
      <c r="I12" s="92">
        <f>F12*H12</f>
        <v>276.27333333333331</v>
      </c>
      <c r="J12" s="231" t="s">
        <v>76</v>
      </c>
      <c r="K12" s="92">
        <f>I12/4</f>
        <v>69.068333333333328</v>
      </c>
      <c r="L12" s="92">
        <f>I12/4</f>
        <v>69.068333333333328</v>
      </c>
      <c r="M12" s="92">
        <f>I12/4</f>
        <v>69.068333333333328</v>
      </c>
      <c r="N12" s="92">
        <f>I12/4</f>
        <v>69.068333333333328</v>
      </c>
      <c r="O12" s="20" t="s">
        <v>21</v>
      </c>
      <c r="P12" s="15"/>
      <c r="Q12" s="18" t="s">
        <v>520</v>
      </c>
    </row>
    <row r="13" spans="1:21" s="21" customFormat="1" ht="19.5" customHeight="1" x14ac:dyDescent="0.2">
      <c r="A13" s="15">
        <v>2</v>
      </c>
      <c r="B13" s="16"/>
      <c r="C13" s="17" t="s">
        <v>26</v>
      </c>
      <c r="D13" s="4" t="s">
        <v>77</v>
      </c>
      <c r="E13" s="109"/>
      <c r="F13" s="114">
        <v>50</v>
      </c>
      <c r="G13" s="115" t="s">
        <v>71</v>
      </c>
      <c r="H13" s="216">
        <v>23.2</v>
      </c>
      <c r="I13" s="92">
        <f t="shared" ref="I13:I57" si="1">F13*H13</f>
        <v>1160</v>
      </c>
      <c r="J13" s="231" t="s">
        <v>76</v>
      </c>
      <c r="K13" s="92">
        <f t="shared" ref="K13:K67" si="2">I13/4</f>
        <v>290</v>
      </c>
      <c r="L13" s="92">
        <f t="shared" ref="L13:L76" si="3">I13/4</f>
        <v>290</v>
      </c>
      <c r="M13" s="92">
        <f t="shared" ref="M13:M76" si="4">I13/4</f>
        <v>290</v>
      </c>
      <c r="N13" s="92">
        <f t="shared" ref="N13:N76" si="5">I13/4</f>
        <v>290</v>
      </c>
      <c r="O13" s="20" t="s">
        <v>21</v>
      </c>
      <c r="P13" s="15"/>
      <c r="Q13" s="238" t="s">
        <v>520</v>
      </c>
    </row>
    <row r="14" spans="1:21" s="21" customFormat="1" ht="19.5" customHeight="1" x14ac:dyDescent="0.2">
      <c r="A14" s="15">
        <v>3</v>
      </c>
      <c r="B14" s="16"/>
      <c r="C14" s="17" t="s">
        <v>27</v>
      </c>
      <c r="D14" s="4" t="s">
        <v>77</v>
      </c>
      <c r="E14" s="109"/>
      <c r="F14" s="114">
        <v>60</v>
      </c>
      <c r="G14" s="115" t="s">
        <v>71</v>
      </c>
      <c r="H14" s="216">
        <v>49.879999999999995</v>
      </c>
      <c r="I14" s="92">
        <f>F14*H14</f>
        <v>2992.7999999999997</v>
      </c>
      <c r="J14" s="231" t="s">
        <v>76</v>
      </c>
      <c r="K14" s="92">
        <f t="shared" si="2"/>
        <v>748.19999999999993</v>
      </c>
      <c r="L14" s="92">
        <f t="shared" si="3"/>
        <v>748.19999999999993</v>
      </c>
      <c r="M14" s="92">
        <f t="shared" si="4"/>
        <v>748.19999999999993</v>
      </c>
      <c r="N14" s="92">
        <f t="shared" si="5"/>
        <v>748.19999999999993</v>
      </c>
      <c r="O14" s="20" t="s">
        <v>21</v>
      </c>
      <c r="P14" s="15"/>
      <c r="Q14" s="18" t="s">
        <v>520</v>
      </c>
    </row>
    <row r="15" spans="1:21" s="21" customFormat="1" ht="19.5" customHeight="1" x14ac:dyDescent="0.2">
      <c r="A15" s="15">
        <v>4</v>
      </c>
      <c r="B15" s="16"/>
      <c r="C15" s="17" t="s">
        <v>28</v>
      </c>
      <c r="D15" s="4" t="s">
        <v>77</v>
      </c>
      <c r="E15" s="109"/>
      <c r="F15" s="114">
        <v>30</v>
      </c>
      <c r="G15" s="115" t="s">
        <v>71</v>
      </c>
      <c r="H15" s="216">
        <v>79.474693333333335</v>
      </c>
      <c r="I15" s="92">
        <f t="shared" si="1"/>
        <v>2384.2408</v>
      </c>
      <c r="J15" s="231" t="s">
        <v>76</v>
      </c>
      <c r="K15" s="92">
        <f t="shared" si="2"/>
        <v>596.06020000000001</v>
      </c>
      <c r="L15" s="92">
        <f t="shared" si="3"/>
        <v>596.06020000000001</v>
      </c>
      <c r="M15" s="92">
        <f t="shared" si="4"/>
        <v>596.06020000000001</v>
      </c>
      <c r="N15" s="92">
        <f t="shared" si="5"/>
        <v>596.06020000000001</v>
      </c>
      <c r="O15" s="20" t="s">
        <v>21</v>
      </c>
      <c r="P15" s="15"/>
      <c r="Q15" s="18" t="s">
        <v>520</v>
      </c>
    </row>
    <row r="16" spans="1:21" s="21" customFormat="1" ht="19.5" customHeight="1" x14ac:dyDescent="0.2">
      <c r="A16" s="15">
        <v>5</v>
      </c>
      <c r="B16" s="16"/>
      <c r="C16" s="17" t="s">
        <v>29</v>
      </c>
      <c r="D16" s="4" t="s">
        <v>77</v>
      </c>
      <c r="E16" s="109"/>
      <c r="F16" s="114">
        <v>30</v>
      </c>
      <c r="G16" s="115" t="s">
        <v>71</v>
      </c>
      <c r="H16" s="216">
        <v>118.002</v>
      </c>
      <c r="I16" s="92">
        <f t="shared" si="1"/>
        <v>3540.06</v>
      </c>
      <c r="J16" s="231" t="s">
        <v>76</v>
      </c>
      <c r="K16" s="92">
        <f t="shared" si="2"/>
        <v>885.01499999999999</v>
      </c>
      <c r="L16" s="92">
        <f t="shared" si="3"/>
        <v>885.01499999999999</v>
      </c>
      <c r="M16" s="92">
        <f t="shared" si="4"/>
        <v>885.01499999999999</v>
      </c>
      <c r="N16" s="92">
        <f t="shared" si="5"/>
        <v>885.01499999999999</v>
      </c>
      <c r="O16" s="20" t="s">
        <v>21</v>
      </c>
      <c r="P16" s="15"/>
      <c r="Q16" s="18" t="s">
        <v>520</v>
      </c>
    </row>
    <row r="17" spans="1:17" s="21" customFormat="1" ht="19.5" customHeight="1" x14ac:dyDescent="0.2">
      <c r="A17" s="15">
        <v>6</v>
      </c>
      <c r="B17" s="16"/>
      <c r="C17" s="17" t="s">
        <v>30</v>
      </c>
      <c r="D17" s="4" t="s">
        <v>77</v>
      </c>
      <c r="E17" s="109"/>
      <c r="F17" s="114">
        <v>30</v>
      </c>
      <c r="G17" s="115" t="s">
        <v>71</v>
      </c>
      <c r="H17" s="216">
        <v>45.499066666666664</v>
      </c>
      <c r="I17" s="92">
        <f t="shared" si="1"/>
        <v>1364.972</v>
      </c>
      <c r="J17" s="231" t="s">
        <v>76</v>
      </c>
      <c r="K17" s="92">
        <f t="shared" si="2"/>
        <v>341.24299999999999</v>
      </c>
      <c r="L17" s="92">
        <f t="shared" si="3"/>
        <v>341.24299999999999</v>
      </c>
      <c r="M17" s="92">
        <f t="shared" si="4"/>
        <v>341.24299999999999</v>
      </c>
      <c r="N17" s="92">
        <f t="shared" si="5"/>
        <v>341.24299999999999</v>
      </c>
      <c r="O17" s="20" t="s">
        <v>21</v>
      </c>
      <c r="P17" s="15"/>
      <c r="Q17" s="18" t="s">
        <v>520</v>
      </c>
    </row>
    <row r="18" spans="1:17" s="21" customFormat="1" ht="19.5" customHeight="1" x14ac:dyDescent="0.2">
      <c r="A18" s="15">
        <v>7</v>
      </c>
      <c r="B18" s="16"/>
      <c r="C18" s="17" t="s">
        <v>31</v>
      </c>
      <c r="D18" s="4" t="s">
        <v>77</v>
      </c>
      <c r="E18" s="109"/>
      <c r="F18" s="114">
        <v>30</v>
      </c>
      <c r="G18" s="115" t="s">
        <v>71</v>
      </c>
      <c r="H18" s="216">
        <v>52.698799999999999</v>
      </c>
      <c r="I18" s="92">
        <f t="shared" si="1"/>
        <v>1580.9639999999999</v>
      </c>
      <c r="J18" s="231" t="s">
        <v>76</v>
      </c>
      <c r="K18" s="92">
        <f t="shared" si="2"/>
        <v>395.24099999999999</v>
      </c>
      <c r="L18" s="92">
        <f t="shared" si="3"/>
        <v>395.24099999999999</v>
      </c>
      <c r="M18" s="92">
        <f t="shared" si="4"/>
        <v>395.24099999999999</v>
      </c>
      <c r="N18" s="92">
        <f t="shared" si="5"/>
        <v>395.24099999999999</v>
      </c>
      <c r="O18" s="20" t="s">
        <v>21</v>
      </c>
      <c r="P18" s="15"/>
      <c r="Q18" s="18" t="s">
        <v>520</v>
      </c>
    </row>
    <row r="19" spans="1:17" s="21" customFormat="1" ht="19.5" customHeight="1" x14ac:dyDescent="0.2">
      <c r="A19" s="15">
        <v>8</v>
      </c>
      <c r="B19" s="16"/>
      <c r="C19" s="17" t="s">
        <v>32</v>
      </c>
      <c r="D19" s="4" t="s">
        <v>77</v>
      </c>
      <c r="E19" s="109"/>
      <c r="F19" s="114">
        <v>30</v>
      </c>
      <c r="G19" s="115" t="s">
        <v>72</v>
      </c>
      <c r="H19" s="216">
        <v>7.15</v>
      </c>
      <c r="I19" s="92">
        <f t="shared" si="1"/>
        <v>214.5</v>
      </c>
      <c r="J19" s="231" t="s">
        <v>76</v>
      </c>
      <c r="K19" s="92">
        <f t="shared" si="2"/>
        <v>53.625</v>
      </c>
      <c r="L19" s="92">
        <f t="shared" si="3"/>
        <v>53.625</v>
      </c>
      <c r="M19" s="92">
        <f t="shared" si="4"/>
        <v>53.625</v>
      </c>
      <c r="N19" s="92">
        <f t="shared" si="5"/>
        <v>53.625</v>
      </c>
      <c r="O19" s="20" t="s">
        <v>21</v>
      </c>
      <c r="P19" s="15"/>
      <c r="Q19" s="18" t="s">
        <v>520</v>
      </c>
    </row>
    <row r="20" spans="1:17" s="21" customFormat="1" ht="19.5" customHeight="1" x14ac:dyDescent="0.2">
      <c r="A20" s="15">
        <v>9</v>
      </c>
      <c r="B20" s="16"/>
      <c r="C20" s="17" t="s">
        <v>33</v>
      </c>
      <c r="D20" s="4" t="s">
        <v>77</v>
      </c>
      <c r="E20" s="109"/>
      <c r="F20" s="114">
        <v>30</v>
      </c>
      <c r="G20" s="115" t="s">
        <v>71</v>
      </c>
      <c r="H20" s="216">
        <v>16.82</v>
      </c>
      <c r="I20" s="92">
        <f t="shared" si="1"/>
        <v>504.6</v>
      </c>
      <c r="J20" s="231" t="s">
        <v>76</v>
      </c>
      <c r="K20" s="92">
        <f t="shared" si="2"/>
        <v>126.15</v>
      </c>
      <c r="L20" s="92">
        <f t="shared" si="3"/>
        <v>126.15</v>
      </c>
      <c r="M20" s="92">
        <f t="shared" si="4"/>
        <v>126.15</v>
      </c>
      <c r="N20" s="92">
        <f t="shared" si="5"/>
        <v>126.15</v>
      </c>
      <c r="O20" s="20" t="s">
        <v>21</v>
      </c>
      <c r="P20" s="15"/>
      <c r="Q20" s="18" t="s">
        <v>520</v>
      </c>
    </row>
    <row r="21" spans="1:17" s="21" customFormat="1" ht="19.5" customHeight="1" x14ac:dyDescent="0.2">
      <c r="A21" s="15">
        <v>10</v>
      </c>
      <c r="B21" s="16"/>
      <c r="C21" s="17" t="s">
        <v>34</v>
      </c>
      <c r="D21" s="4" t="s">
        <v>77</v>
      </c>
      <c r="E21" s="109"/>
      <c r="F21" s="114">
        <v>15</v>
      </c>
      <c r="G21" s="115" t="s">
        <v>71</v>
      </c>
      <c r="H21" s="216">
        <v>8</v>
      </c>
      <c r="I21" s="92">
        <f t="shared" si="1"/>
        <v>120</v>
      </c>
      <c r="J21" s="231" t="s">
        <v>76</v>
      </c>
      <c r="K21" s="92">
        <f t="shared" si="2"/>
        <v>30</v>
      </c>
      <c r="L21" s="92">
        <f t="shared" si="3"/>
        <v>30</v>
      </c>
      <c r="M21" s="92">
        <f t="shared" si="4"/>
        <v>30</v>
      </c>
      <c r="N21" s="92">
        <f t="shared" si="5"/>
        <v>30</v>
      </c>
      <c r="O21" s="20" t="s">
        <v>21</v>
      </c>
      <c r="P21" s="15"/>
      <c r="Q21" s="18" t="s">
        <v>520</v>
      </c>
    </row>
    <row r="22" spans="1:17" s="21" customFormat="1" ht="19.5" customHeight="1" x14ac:dyDescent="0.2">
      <c r="A22" s="15">
        <v>11</v>
      </c>
      <c r="B22" s="16"/>
      <c r="C22" s="17" t="s">
        <v>35</v>
      </c>
      <c r="D22" s="4" t="s">
        <v>77</v>
      </c>
      <c r="E22" s="109"/>
      <c r="F22" s="114">
        <v>10</v>
      </c>
      <c r="G22" s="115" t="s">
        <v>71</v>
      </c>
      <c r="H22" s="216">
        <v>18.5</v>
      </c>
      <c r="I22" s="92">
        <f t="shared" si="1"/>
        <v>185</v>
      </c>
      <c r="J22" s="231" t="s">
        <v>76</v>
      </c>
      <c r="K22" s="92">
        <f t="shared" si="2"/>
        <v>46.25</v>
      </c>
      <c r="L22" s="92">
        <f t="shared" si="3"/>
        <v>46.25</v>
      </c>
      <c r="M22" s="92">
        <f t="shared" si="4"/>
        <v>46.25</v>
      </c>
      <c r="N22" s="92">
        <f t="shared" si="5"/>
        <v>46.25</v>
      </c>
      <c r="O22" s="20" t="s">
        <v>21</v>
      </c>
      <c r="P22" s="15"/>
      <c r="Q22" s="18" t="s">
        <v>520</v>
      </c>
    </row>
    <row r="23" spans="1:17" s="21" customFormat="1" ht="19.5" customHeight="1" x14ac:dyDescent="0.2">
      <c r="A23" s="15">
        <v>12</v>
      </c>
      <c r="B23" s="16"/>
      <c r="C23" s="17" t="s">
        <v>36</v>
      </c>
      <c r="D23" s="4" t="s">
        <v>77</v>
      </c>
      <c r="E23" s="109"/>
      <c r="F23" s="114">
        <v>10</v>
      </c>
      <c r="G23" s="115" t="s">
        <v>72</v>
      </c>
      <c r="H23" s="216">
        <v>16</v>
      </c>
      <c r="I23" s="92">
        <f t="shared" si="1"/>
        <v>160</v>
      </c>
      <c r="J23" s="231" t="s">
        <v>76</v>
      </c>
      <c r="K23" s="92">
        <f t="shared" si="2"/>
        <v>40</v>
      </c>
      <c r="L23" s="92">
        <f t="shared" si="3"/>
        <v>40</v>
      </c>
      <c r="M23" s="92">
        <f t="shared" si="4"/>
        <v>40</v>
      </c>
      <c r="N23" s="92">
        <f t="shared" si="5"/>
        <v>40</v>
      </c>
      <c r="O23" s="20" t="s">
        <v>21</v>
      </c>
      <c r="P23" s="15"/>
      <c r="Q23" s="18" t="s">
        <v>520</v>
      </c>
    </row>
    <row r="24" spans="1:17" s="21" customFormat="1" ht="19.5" customHeight="1" x14ac:dyDescent="0.2">
      <c r="A24" s="15">
        <v>13</v>
      </c>
      <c r="B24" s="16"/>
      <c r="C24" s="17" t="s">
        <v>37</v>
      </c>
      <c r="D24" s="4" t="s">
        <v>77</v>
      </c>
      <c r="E24" s="109"/>
      <c r="F24" s="114">
        <v>10</v>
      </c>
      <c r="G24" s="115" t="s">
        <v>71</v>
      </c>
      <c r="H24" s="216">
        <v>32</v>
      </c>
      <c r="I24" s="92">
        <f t="shared" si="1"/>
        <v>320</v>
      </c>
      <c r="J24" s="231" t="s">
        <v>76</v>
      </c>
      <c r="K24" s="92">
        <f t="shared" si="2"/>
        <v>80</v>
      </c>
      <c r="L24" s="92">
        <f t="shared" si="3"/>
        <v>80</v>
      </c>
      <c r="M24" s="92">
        <f t="shared" si="4"/>
        <v>80</v>
      </c>
      <c r="N24" s="92">
        <f t="shared" si="5"/>
        <v>80</v>
      </c>
      <c r="O24" s="20" t="s">
        <v>21</v>
      </c>
      <c r="P24" s="15"/>
      <c r="Q24" s="18" t="s">
        <v>520</v>
      </c>
    </row>
    <row r="25" spans="1:17" s="21" customFormat="1" ht="19.5" customHeight="1" x14ac:dyDescent="0.2">
      <c r="A25" s="15">
        <v>14</v>
      </c>
      <c r="B25" s="16"/>
      <c r="C25" s="17" t="s">
        <v>38</v>
      </c>
      <c r="D25" s="4" t="s">
        <v>77</v>
      </c>
      <c r="E25" s="109"/>
      <c r="F25" s="114">
        <v>10</v>
      </c>
      <c r="G25" s="115" t="s">
        <v>71</v>
      </c>
      <c r="H25" s="216">
        <v>70.127799999999993</v>
      </c>
      <c r="I25" s="92">
        <f t="shared" si="1"/>
        <v>701.27799999999991</v>
      </c>
      <c r="J25" s="231" t="s">
        <v>76</v>
      </c>
      <c r="K25" s="92">
        <f t="shared" si="2"/>
        <v>175.31949999999998</v>
      </c>
      <c r="L25" s="92">
        <f t="shared" si="3"/>
        <v>175.31949999999998</v>
      </c>
      <c r="M25" s="92">
        <f t="shared" si="4"/>
        <v>175.31949999999998</v>
      </c>
      <c r="N25" s="92">
        <f t="shared" si="5"/>
        <v>175.31949999999998</v>
      </c>
      <c r="O25" s="20" t="s">
        <v>21</v>
      </c>
      <c r="P25" s="15"/>
      <c r="Q25" s="18" t="s">
        <v>520</v>
      </c>
    </row>
    <row r="26" spans="1:17" s="21" customFormat="1" ht="19.5" customHeight="1" x14ac:dyDescent="0.2">
      <c r="A26" s="15">
        <v>15</v>
      </c>
      <c r="B26" s="16"/>
      <c r="C26" s="17" t="s">
        <v>39</v>
      </c>
      <c r="D26" s="4" t="s">
        <v>77</v>
      </c>
      <c r="E26" s="109"/>
      <c r="F26" s="114">
        <v>12</v>
      </c>
      <c r="G26" s="115" t="s">
        <v>71</v>
      </c>
      <c r="H26" s="216">
        <v>13.688000000000001</v>
      </c>
      <c r="I26" s="92">
        <f t="shared" si="1"/>
        <v>164.256</v>
      </c>
      <c r="J26" s="231" t="s">
        <v>76</v>
      </c>
      <c r="K26" s="92">
        <f t="shared" si="2"/>
        <v>41.064</v>
      </c>
      <c r="L26" s="92">
        <f t="shared" si="3"/>
        <v>41.064</v>
      </c>
      <c r="M26" s="92">
        <f t="shared" si="4"/>
        <v>41.064</v>
      </c>
      <c r="N26" s="92">
        <f t="shared" si="5"/>
        <v>41.064</v>
      </c>
      <c r="O26" s="20" t="s">
        <v>21</v>
      </c>
      <c r="P26" s="15"/>
      <c r="Q26" s="18" t="s">
        <v>520</v>
      </c>
    </row>
    <row r="27" spans="1:17" s="21" customFormat="1" ht="19.5" customHeight="1" x14ac:dyDescent="0.2">
      <c r="A27" s="15">
        <v>16</v>
      </c>
      <c r="B27" s="16"/>
      <c r="C27" s="17" t="s">
        <v>40</v>
      </c>
      <c r="D27" s="4" t="s">
        <v>77</v>
      </c>
      <c r="E27" s="109"/>
      <c r="F27" s="114">
        <v>10</v>
      </c>
      <c r="G27" s="115" t="s">
        <v>71</v>
      </c>
      <c r="H27" s="216">
        <v>28.477999999999998</v>
      </c>
      <c r="I27" s="92">
        <f t="shared" si="1"/>
        <v>284.77999999999997</v>
      </c>
      <c r="J27" s="231" t="s">
        <v>76</v>
      </c>
      <c r="K27" s="92">
        <f t="shared" si="2"/>
        <v>71.194999999999993</v>
      </c>
      <c r="L27" s="92">
        <f t="shared" si="3"/>
        <v>71.194999999999993</v>
      </c>
      <c r="M27" s="92">
        <f t="shared" si="4"/>
        <v>71.194999999999993</v>
      </c>
      <c r="N27" s="92">
        <f t="shared" si="5"/>
        <v>71.194999999999993</v>
      </c>
      <c r="O27" s="20" t="s">
        <v>21</v>
      </c>
      <c r="P27" s="15"/>
      <c r="Q27" s="18" t="s">
        <v>520</v>
      </c>
    </row>
    <row r="28" spans="1:17" s="21" customFormat="1" ht="19.5" customHeight="1" x14ac:dyDescent="0.2">
      <c r="A28" s="15">
        <v>17</v>
      </c>
      <c r="B28" s="16"/>
      <c r="C28" s="17" t="s">
        <v>41</v>
      </c>
      <c r="D28" s="4" t="s">
        <v>77</v>
      </c>
      <c r="E28" s="109"/>
      <c r="F28" s="114">
        <v>10</v>
      </c>
      <c r="G28" s="115" t="s">
        <v>71</v>
      </c>
      <c r="H28" s="216">
        <v>23.002799999999997</v>
      </c>
      <c r="I28" s="92">
        <f t="shared" si="1"/>
        <v>230.02799999999996</v>
      </c>
      <c r="J28" s="231" t="s">
        <v>76</v>
      </c>
      <c r="K28" s="92">
        <f t="shared" si="2"/>
        <v>57.506999999999991</v>
      </c>
      <c r="L28" s="92">
        <f t="shared" si="3"/>
        <v>57.506999999999991</v>
      </c>
      <c r="M28" s="92">
        <f t="shared" si="4"/>
        <v>57.506999999999991</v>
      </c>
      <c r="N28" s="92">
        <f t="shared" si="5"/>
        <v>57.506999999999991</v>
      </c>
      <c r="O28" s="20" t="s">
        <v>21</v>
      </c>
      <c r="P28" s="15"/>
      <c r="Q28" s="18" t="s">
        <v>520</v>
      </c>
    </row>
    <row r="29" spans="1:17" s="21" customFormat="1" ht="19.5" customHeight="1" x14ac:dyDescent="0.2">
      <c r="A29" s="15">
        <v>18</v>
      </c>
      <c r="B29" s="16"/>
      <c r="C29" s="17" t="s">
        <v>42</v>
      </c>
      <c r="D29" s="4" t="s">
        <v>77</v>
      </c>
      <c r="E29" s="109"/>
      <c r="F29" s="114">
        <v>100</v>
      </c>
      <c r="G29" s="115" t="s">
        <v>71</v>
      </c>
      <c r="H29" s="216">
        <v>1.5</v>
      </c>
      <c r="I29" s="92">
        <f t="shared" si="1"/>
        <v>150</v>
      </c>
      <c r="J29" s="231" t="s">
        <v>76</v>
      </c>
      <c r="K29" s="92">
        <f t="shared" si="2"/>
        <v>37.5</v>
      </c>
      <c r="L29" s="92">
        <f t="shared" si="3"/>
        <v>37.5</v>
      </c>
      <c r="M29" s="92">
        <f t="shared" si="4"/>
        <v>37.5</v>
      </c>
      <c r="N29" s="92">
        <f t="shared" si="5"/>
        <v>37.5</v>
      </c>
      <c r="O29" s="20" t="s">
        <v>21</v>
      </c>
      <c r="P29" s="15"/>
      <c r="Q29" s="18" t="s">
        <v>520</v>
      </c>
    </row>
    <row r="30" spans="1:17" s="21" customFormat="1" ht="19.5" customHeight="1" x14ac:dyDescent="0.2">
      <c r="A30" s="15">
        <v>19</v>
      </c>
      <c r="B30" s="16"/>
      <c r="C30" s="17" t="s">
        <v>43</v>
      </c>
      <c r="D30" s="4" t="s">
        <v>77</v>
      </c>
      <c r="E30" s="109"/>
      <c r="F30" s="114">
        <v>6</v>
      </c>
      <c r="G30" s="115" t="s">
        <v>71</v>
      </c>
      <c r="H30" s="216">
        <v>99.446799999999996</v>
      </c>
      <c r="I30" s="92">
        <f t="shared" si="1"/>
        <v>596.68079999999998</v>
      </c>
      <c r="J30" s="231" t="s">
        <v>76</v>
      </c>
      <c r="K30" s="92">
        <f t="shared" si="2"/>
        <v>149.17019999999999</v>
      </c>
      <c r="L30" s="92">
        <f t="shared" si="3"/>
        <v>149.17019999999999</v>
      </c>
      <c r="M30" s="92">
        <f t="shared" si="4"/>
        <v>149.17019999999999</v>
      </c>
      <c r="N30" s="92">
        <f t="shared" si="5"/>
        <v>149.17019999999999</v>
      </c>
      <c r="O30" s="20" t="s">
        <v>21</v>
      </c>
      <c r="P30" s="15"/>
      <c r="Q30" s="18" t="s">
        <v>520</v>
      </c>
    </row>
    <row r="31" spans="1:17" s="21" customFormat="1" ht="19.5" customHeight="1" x14ac:dyDescent="0.2">
      <c r="A31" s="15">
        <v>20</v>
      </c>
      <c r="B31" s="16"/>
      <c r="C31" s="17" t="s">
        <v>44</v>
      </c>
      <c r="D31" s="4" t="s">
        <v>77</v>
      </c>
      <c r="E31" s="109"/>
      <c r="F31" s="114">
        <v>10</v>
      </c>
      <c r="G31" s="115" t="s">
        <v>72</v>
      </c>
      <c r="H31" s="216">
        <v>247.49469999999997</v>
      </c>
      <c r="I31" s="92">
        <f t="shared" si="1"/>
        <v>2474.9469999999997</v>
      </c>
      <c r="J31" s="231" t="s">
        <v>76</v>
      </c>
      <c r="K31" s="92">
        <f t="shared" si="2"/>
        <v>618.73674999999992</v>
      </c>
      <c r="L31" s="92">
        <f t="shared" si="3"/>
        <v>618.73674999999992</v>
      </c>
      <c r="M31" s="92">
        <f t="shared" si="4"/>
        <v>618.73674999999992</v>
      </c>
      <c r="N31" s="92">
        <f t="shared" si="5"/>
        <v>618.73674999999992</v>
      </c>
      <c r="O31" s="20" t="s">
        <v>21</v>
      </c>
      <c r="P31" s="15"/>
      <c r="Q31" s="18" t="s">
        <v>520</v>
      </c>
    </row>
    <row r="32" spans="1:17" s="21" customFormat="1" ht="19.5" customHeight="1" x14ac:dyDescent="0.2">
      <c r="A32" s="15">
        <v>21</v>
      </c>
      <c r="B32" s="16"/>
      <c r="C32" s="17" t="s">
        <v>45</v>
      </c>
      <c r="D32" s="4" t="s">
        <v>77</v>
      </c>
      <c r="E32" s="109"/>
      <c r="F32" s="114">
        <v>10</v>
      </c>
      <c r="G32" s="115" t="s">
        <v>71</v>
      </c>
      <c r="H32" s="216">
        <v>10.499933333333333</v>
      </c>
      <c r="I32" s="92">
        <f t="shared" si="1"/>
        <v>104.99933333333333</v>
      </c>
      <c r="J32" s="231" t="s">
        <v>76</v>
      </c>
      <c r="K32" s="92">
        <f t="shared" si="2"/>
        <v>26.249833333333331</v>
      </c>
      <c r="L32" s="92">
        <f t="shared" si="3"/>
        <v>26.249833333333331</v>
      </c>
      <c r="M32" s="92">
        <f t="shared" si="4"/>
        <v>26.249833333333331</v>
      </c>
      <c r="N32" s="92">
        <f t="shared" si="5"/>
        <v>26.249833333333331</v>
      </c>
      <c r="O32" s="20" t="s">
        <v>21</v>
      </c>
      <c r="P32" s="15"/>
      <c r="Q32" s="18" t="s">
        <v>520</v>
      </c>
    </row>
    <row r="33" spans="1:25" s="21" customFormat="1" ht="19.5" customHeight="1" x14ac:dyDescent="0.2">
      <c r="A33" s="15">
        <v>22</v>
      </c>
      <c r="B33" s="16"/>
      <c r="C33" s="17" t="s">
        <v>46</v>
      </c>
      <c r="D33" s="4" t="s">
        <v>77</v>
      </c>
      <c r="E33" s="109"/>
      <c r="F33" s="114">
        <v>1</v>
      </c>
      <c r="G33" s="115" t="s">
        <v>71</v>
      </c>
      <c r="H33" s="216">
        <v>948.87999999999988</v>
      </c>
      <c r="I33" s="92">
        <f t="shared" si="1"/>
        <v>948.87999999999988</v>
      </c>
      <c r="J33" s="231" t="s">
        <v>76</v>
      </c>
      <c r="K33" s="92">
        <f t="shared" si="2"/>
        <v>237.21999999999997</v>
      </c>
      <c r="L33" s="92">
        <f t="shared" si="3"/>
        <v>237.21999999999997</v>
      </c>
      <c r="M33" s="92">
        <f t="shared" si="4"/>
        <v>237.21999999999997</v>
      </c>
      <c r="N33" s="92">
        <f t="shared" si="5"/>
        <v>237.21999999999997</v>
      </c>
      <c r="O33" s="20" t="s">
        <v>21</v>
      </c>
      <c r="P33" s="15"/>
      <c r="Q33" s="18" t="s">
        <v>520</v>
      </c>
    </row>
    <row r="34" spans="1:25" s="21" customFormat="1" ht="19.5" customHeight="1" x14ac:dyDescent="0.2">
      <c r="A34" s="15">
        <v>23</v>
      </c>
      <c r="B34" s="16"/>
      <c r="C34" s="17" t="s">
        <v>47</v>
      </c>
      <c r="D34" s="4" t="s">
        <v>77</v>
      </c>
      <c r="E34" s="109"/>
      <c r="F34" s="114">
        <v>1</v>
      </c>
      <c r="G34" s="115" t="s">
        <v>71</v>
      </c>
      <c r="H34" s="216">
        <v>734.8599999999999</v>
      </c>
      <c r="I34" s="92">
        <f t="shared" si="1"/>
        <v>734.8599999999999</v>
      </c>
      <c r="J34" s="231" t="s">
        <v>76</v>
      </c>
      <c r="K34" s="92">
        <f t="shared" si="2"/>
        <v>183.71499999999997</v>
      </c>
      <c r="L34" s="92">
        <f t="shared" si="3"/>
        <v>183.71499999999997</v>
      </c>
      <c r="M34" s="92">
        <f t="shared" si="4"/>
        <v>183.71499999999997</v>
      </c>
      <c r="N34" s="92">
        <f t="shared" si="5"/>
        <v>183.71499999999997</v>
      </c>
      <c r="O34" s="20" t="s">
        <v>21</v>
      </c>
      <c r="P34" s="15"/>
      <c r="Q34" s="18" t="s">
        <v>520</v>
      </c>
    </row>
    <row r="35" spans="1:25" s="21" customFormat="1" ht="19.5" customHeight="1" x14ac:dyDescent="0.2">
      <c r="A35" s="15">
        <v>24</v>
      </c>
      <c r="B35" s="16"/>
      <c r="C35" s="17" t="s">
        <v>48</v>
      </c>
      <c r="D35" s="4" t="s">
        <v>77</v>
      </c>
      <c r="E35" s="109"/>
      <c r="F35" s="114">
        <v>1</v>
      </c>
      <c r="G35" s="115" t="s">
        <v>71</v>
      </c>
      <c r="H35" s="216">
        <v>734.8599999999999</v>
      </c>
      <c r="I35" s="92">
        <f t="shared" si="1"/>
        <v>734.8599999999999</v>
      </c>
      <c r="J35" s="231" t="s">
        <v>76</v>
      </c>
      <c r="K35" s="92">
        <f t="shared" si="2"/>
        <v>183.71499999999997</v>
      </c>
      <c r="L35" s="92">
        <f t="shared" si="3"/>
        <v>183.71499999999997</v>
      </c>
      <c r="M35" s="92">
        <f t="shared" si="4"/>
        <v>183.71499999999997</v>
      </c>
      <c r="N35" s="92">
        <f t="shared" si="5"/>
        <v>183.71499999999997</v>
      </c>
      <c r="O35" s="20" t="s">
        <v>21</v>
      </c>
      <c r="P35" s="15"/>
      <c r="Q35" s="18" t="s">
        <v>520</v>
      </c>
    </row>
    <row r="36" spans="1:25" s="21" customFormat="1" ht="19.5" customHeight="1" x14ac:dyDescent="0.2">
      <c r="A36" s="15">
        <v>25</v>
      </c>
      <c r="B36" s="16"/>
      <c r="C36" s="17" t="s">
        <v>49</v>
      </c>
      <c r="D36" s="4" t="s">
        <v>77</v>
      </c>
      <c r="E36" s="109"/>
      <c r="F36" s="114">
        <v>1</v>
      </c>
      <c r="G36" s="115" t="s">
        <v>71</v>
      </c>
      <c r="H36" s="216">
        <v>734.8599999999999</v>
      </c>
      <c r="I36" s="92">
        <f t="shared" si="1"/>
        <v>734.8599999999999</v>
      </c>
      <c r="J36" s="231" t="s">
        <v>76</v>
      </c>
      <c r="K36" s="92">
        <f t="shared" si="2"/>
        <v>183.71499999999997</v>
      </c>
      <c r="L36" s="92">
        <f t="shared" si="3"/>
        <v>183.71499999999997</v>
      </c>
      <c r="M36" s="92">
        <f t="shared" si="4"/>
        <v>183.71499999999997</v>
      </c>
      <c r="N36" s="92">
        <f t="shared" si="5"/>
        <v>183.71499999999997</v>
      </c>
      <c r="O36" s="20" t="s">
        <v>21</v>
      </c>
      <c r="P36" s="15"/>
      <c r="Q36" s="18" t="s">
        <v>520</v>
      </c>
    </row>
    <row r="37" spans="1:25" s="21" customFormat="1" ht="19.5" customHeight="1" x14ac:dyDescent="0.2">
      <c r="A37" s="15">
        <v>26</v>
      </c>
      <c r="B37" s="16"/>
      <c r="C37" s="17" t="s">
        <v>50</v>
      </c>
      <c r="D37" s="4" t="s">
        <v>77</v>
      </c>
      <c r="E37" s="109"/>
      <c r="F37" s="114">
        <v>1</v>
      </c>
      <c r="G37" s="115" t="s">
        <v>71</v>
      </c>
      <c r="H37" s="216">
        <v>2378</v>
      </c>
      <c r="I37" s="92">
        <f t="shared" si="1"/>
        <v>2378</v>
      </c>
      <c r="J37" s="231" t="s">
        <v>76</v>
      </c>
      <c r="K37" s="92">
        <f t="shared" si="2"/>
        <v>594.5</v>
      </c>
      <c r="L37" s="92">
        <f t="shared" si="3"/>
        <v>594.5</v>
      </c>
      <c r="M37" s="92">
        <f t="shared" si="4"/>
        <v>594.5</v>
      </c>
      <c r="N37" s="92">
        <f t="shared" si="5"/>
        <v>594.5</v>
      </c>
      <c r="O37" s="20" t="s">
        <v>21</v>
      </c>
      <c r="P37" s="15"/>
      <c r="Q37" s="18" t="s">
        <v>520</v>
      </c>
    </row>
    <row r="38" spans="1:25" s="21" customFormat="1" ht="19.5" customHeight="1" x14ac:dyDescent="0.2">
      <c r="A38" s="15">
        <v>27</v>
      </c>
      <c r="B38" s="16"/>
      <c r="C38" s="17" t="s">
        <v>51</v>
      </c>
      <c r="D38" s="4" t="s">
        <v>77</v>
      </c>
      <c r="E38" s="109"/>
      <c r="F38" s="114">
        <v>7</v>
      </c>
      <c r="G38" s="115" t="s">
        <v>73</v>
      </c>
      <c r="H38" s="216">
        <v>56.000159999999994</v>
      </c>
      <c r="I38" s="92">
        <f t="shared" si="1"/>
        <v>392.00111999999996</v>
      </c>
      <c r="J38" s="231" t="s">
        <v>76</v>
      </c>
      <c r="K38" s="92">
        <f t="shared" si="2"/>
        <v>98.000279999999989</v>
      </c>
      <c r="L38" s="92">
        <f t="shared" si="3"/>
        <v>98.000279999999989</v>
      </c>
      <c r="M38" s="92">
        <f t="shared" si="4"/>
        <v>98.000279999999989</v>
      </c>
      <c r="N38" s="92">
        <f t="shared" si="5"/>
        <v>98.000279999999989</v>
      </c>
      <c r="O38" s="20" t="s">
        <v>21</v>
      </c>
      <c r="P38" s="16"/>
      <c r="Q38" s="18" t="s">
        <v>520</v>
      </c>
      <c r="T38" s="23"/>
      <c r="U38" s="23"/>
    </row>
    <row r="39" spans="1:25" s="21" customFormat="1" ht="19.5" customHeight="1" x14ac:dyDescent="0.2">
      <c r="A39" s="15">
        <v>28</v>
      </c>
      <c r="B39" s="16"/>
      <c r="C39" s="17" t="s">
        <v>52</v>
      </c>
      <c r="D39" s="4" t="s">
        <v>77</v>
      </c>
      <c r="E39" s="109"/>
      <c r="F39" s="114">
        <v>2</v>
      </c>
      <c r="G39" s="115" t="s">
        <v>72</v>
      </c>
      <c r="H39" s="216">
        <v>24.000399999999999</v>
      </c>
      <c r="I39" s="92">
        <f t="shared" si="1"/>
        <v>48.000799999999998</v>
      </c>
      <c r="J39" s="231" t="s">
        <v>76</v>
      </c>
      <c r="K39" s="92">
        <f t="shared" si="2"/>
        <v>12.0002</v>
      </c>
      <c r="L39" s="92">
        <f t="shared" si="3"/>
        <v>12.0002</v>
      </c>
      <c r="M39" s="92">
        <f t="shared" si="4"/>
        <v>12.0002</v>
      </c>
      <c r="N39" s="92">
        <f t="shared" si="5"/>
        <v>12.0002</v>
      </c>
      <c r="O39" s="20" t="s">
        <v>21</v>
      </c>
      <c r="P39" s="15"/>
      <c r="Q39" s="18" t="s">
        <v>520</v>
      </c>
    </row>
    <row r="40" spans="1:25" s="21" customFormat="1" ht="19.5" customHeight="1" x14ac:dyDescent="0.2">
      <c r="A40" s="15">
        <v>29</v>
      </c>
      <c r="B40" s="16"/>
      <c r="C40" s="17" t="s">
        <v>53</v>
      </c>
      <c r="D40" s="4" t="s">
        <v>77</v>
      </c>
      <c r="E40" s="109"/>
      <c r="F40" s="114">
        <v>15</v>
      </c>
      <c r="G40" s="115" t="s">
        <v>71</v>
      </c>
      <c r="H40" s="216">
        <v>22.619999999999997</v>
      </c>
      <c r="I40" s="92">
        <f t="shared" si="1"/>
        <v>339.29999999999995</v>
      </c>
      <c r="J40" s="231" t="s">
        <v>76</v>
      </c>
      <c r="K40" s="92">
        <f t="shared" si="2"/>
        <v>84.824999999999989</v>
      </c>
      <c r="L40" s="92">
        <f t="shared" si="3"/>
        <v>84.824999999999989</v>
      </c>
      <c r="M40" s="92">
        <f t="shared" si="4"/>
        <v>84.824999999999989</v>
      </c>
      <c r="N40" s="92">
        <f t="shared" si="5"/>
        <v>84.824999999999989</v>
      </c>
      <c r="O40" s="20" t="s">
        <v>21</v>
      </c>
      <c r="P40" s="15"/>
      <c r="Q40" s="18" t="s">
        <v>520</v>
      </c>
    </row>
    <row r="41" spans="1:25" s="21" customFormat="1" ht="19.5" customHeight="1" x14ac:dyDescent="0.2">
      <c r="A41" s="15">
        <v>30</v>
      </c>
      <c r="B41" s="16"/>
      <c r="C41" s="17" t="s">
        <v>54</v>
      </c>
      <c r="D41" s="4" t="s">
        <v>77</v>
      </c>
      <c r="E41" s="109"/>
      <c r="F41" s="114">
        <v>20</v>
      </c>
      <c r="G41" s="115" t="s">
        <v>71</v>
      </c>
      <c r="H41" s="216">
        <v>9.86</v>
      </c>
      <c r="I41" s="92">
        <f t="shared" si="1"/>
        <v>197.2</v>
      </c>
      <c r="J41" s="231" t="s">
        <v>76</v>
      </c>
      <c r="K41" s="92">
        <f t="shared" si="2"/>
        <v>49.3</v>
      </c>
      <c r="L41" s="92">
        <f t="shared" si="3"/>
        <v>49.3</v>
      </c>
      <c r="M41" s="92">
        <f t="shared" si="4"/>
        <v>49.3</v>
      </c>
      <c r="N41" s="92">
        <f t="shared" si="5"/>
        <v>49.3</v>
      </c>
      <c r="O41" s="20" t="s">
        <v>21</v>
      </c>
      <c r="P41" s="15"/>
      <c r="Q41" s="18" t="s">
        <v>520</v>
      </c>
    </row>
    <row r="42" spans="1:25" s="21" customFormat="1" ht="19.5" customHeight="1" x14ac:dyDescent="0.2">
      <c r="A42" s="15">
        <v>31</v>
      </c>
      <c r="B42" s="16"/>
      <c r="C42" s="17" t="s">
        <v>55</v>
      </c>
      <c r="D42" s="4" t="s">
        <v>77</v>
      </c>
      <c r="E42" s="109"/>
      <c r="F42" s="114">
        <v>5</v>
      </c>
      <c r="G42" s="115" t="s">
        <v>72</v>
      </c>
      <c r="H42" s="216">
        <v>24.800799999999999</v>
      </c>
      <c r="I42" s="92">
        <f t="shared" si="1"/>
        <v>124.00399999999999</v>
      </c>
      <c r="J42" s="231" t="s">
        <v>76</v>
      </c>
      <c r="K42" s="92">
        <f t="shared" si="2"/>
        <v>31.000999999999998</v>
      </c>
      <c r="L42" s="92">
        <f t="shared" si="3"/>
        <v>31.000999999999998</v>
      </c>
      <c r="M42" s="92">
        <f t="shared" si="4"/>
        <v>31.000999999999998</v>
      </c>
      <c r="N42" s="92">
        <f t="shared" si="5"/>
        <v>31.000999999999998</v>
      </c>
      <c r="O42" s="20" t="s">
        <v>21</v>
      </c>
      <c r="P42" s="15"/>
      <c r="Q42" s="18" t="s">
        <v>520</v>
      </c>
    </row>
    <row r="43" spans="1:25" s="21" customFormat="1" ht="19.5" customHeight="1" x14ac:dyDescent="0.2">
      <c r="A43" s="15">
        <v>32</v>
      </c>
      <c r="B43" s="16"/>
      <c r="C43" s="17" t="s">
        <v>56</v>
      </c>
      <c r="D43" s="4" t="s">
        <v>77</v>
      </c>
      <c r="E43" s="109"/>
      <c r="F43" s="114">
        <v>20</v>
      </c>
      <c r="G43" s="115" t="s">
        <v>73</v>
      </c>
      <c r="H43" s="216">
        <v>68</v>
      </c>
      <c r="I43" s="92">
        <f t="shared" si="1"/>
        <v>1360</v>
      </c>
      <c r="J43" s="231" t="s">
        <v>76</v>
      </c>
      <c r="K43" s="92">
        <f t="shared" si="2"/>
        <v>340</v>
      </c>
      <c r="L43" s="92">
        <f t="shared" si="3"/>
        <v>340</v>
      </c>
      <c r="M43" s="92">
        <f t="shared" si="4"/>
        <v>340</v>
      </c>
      <c r="N43" s="92">
        <f t="shared" si="5"/>
        <v>340</v>
      </c>
      <c r="O43" s="20" t="s">
        <v>21</v>
      </c>
      <c r="P43" s="16"/>
      <c r="Q43" s="18" t="s">
        <v>520</v>
      </c>
      <c r="T43" s="23"/>
      <c r="U43" s="23"/>
    </row>
    <row r="44" spans="1:25" s="21" customFormat="1" ht="19.5" customHeight="1" x14ac:dyDescent="0.2">
      <c r="A44" s="15">
        <v>33</v>
      </c>
      <c r="B44" s="16"/>
      <c r="C44" s="17" t="s">
        <v>57</v>
      </c>
      <c r="D44" s="4" t="s">
        <v>77</v>
      </c>
      <c r="E44" s="109"/>
      <c r="F44" s="114">
        <v>17</v>
      </c>
      <c r="G44" s="115" t="s">
        <v>71</v>
      </c>
      <c r="H44" s="216">
        <v>23.2</v>
      </c>
      <c r="I44" s="92">
        <f t="shared" si="1"/>
        <v>394.4</v>
      </c>
      <c r="J44" s="231" t="s">
        <v>76</v>
      </c>
      <c r="K44" s="92">
        <f t="shared" si="2"/>
        <v>98.6</v>
      </c>
      <c r="L44" s="92">
        <f t="shared" si="3"/>
        <v>98.6</v>
      </c>
      <c r="M44" s="92">
        <f t="shared" si="4"/>
        <v>98.6</v>
      </c>
      <c r="N44" s="92">
        <f t="shared" si="5"/>
        <v>98.6</v>
      </c>
      <c r="O44" s="20" t="s">
        <v>21</v>
      </c>
      <c r="P44" s="15"/>
      <c r="Q44" s="18" t="s">
        <v>520</v>
      </c>
    </row>
    <row r="45" spans="1:25" s="21" customFormat="1" ht="19.5" customHeight="1" x14ac:dyDescent="0.2">
      <c r="A45" s="15">
        <v>34</v>
      </c>
      <c r="B45" s="16"/>
      <c r="C45" s="17" t="s">
        <v>58</v>
      </c>
      <c r="D45" s="4" t="s">
        <v>77</v>
      </c>
      <c r="E45" s="109"/>
      <c r="F45" s="114">
        <v>55</v>
      </c>
      <c r="G45" s="115" t="s">
        <v>71</v>
      </c>
      <c r="H45" s="216">
        <v>2.3199999999999998</v>
      </c>
      <c r="I45" s="92">
        <f t="shared" si="1"/>
        <v>127.6</v>
      </c>
      <c r="J45" s="231" t="s">
        <v>76</v>
      </c>
      <c r="K45" s="92">
        <f t="shared" si="2"/>
        <v>31.9</v>
      </c>
      <c r="L45" s="92">
        <f t="shared" si="3"/>
        <v>31.9</v>
      </c>
      <c r="M45" s="92">
        <f t="shared" si="4"/>
        <v>31.9</v>
      </c>
      <c r="N45" s="92">
        <f t="shared" si="5"/>
        <v>31.9</v>
      </c>
      <c r="O45" s="20" t="s">
        <v>21</v>
      </c>
      <c r="P45" s="15"/>
      <c r="Q45" s="18" t="s">
        <v>520</v>
      </c>
    </row>
    <row r="46" spans="1:25" s="21" customFormat="1" ht="19.5" customHeight="1" x14ac:dyDescent="0.2">
      <c r="A46" s="15">
        <v>35</v>
      </c>
      <c r="B46" s="16"/>
      <c r="C46" s="17" t="s">
        <v>59</v>
      </c>
      <c r="D46" s="4" t="s">
        <v>77</v>
      </c>
      <c r="E46" s="109"/>
      <c r="F46" s="114">
        <v>5</v>
      </c>
      <c r="G46" s="115" t="s">
        <v>71</v>
      </c>
      <c r="H46" s="216">
        <v>16.239999999999998</v>
      </c>
      <c r="I46" s="92">
        <f t="shared" si="1"/>
        <v>81.199999999999989</v>
      </c>
      <c r="J46" s="231" t="s">
        <v>76</v>
      </c>
      <c r="K46" s="92">
        <f t="shared" si="2"/>
        <v>20.299999999999997</v>
      </c>
      <c r="L46" s="92">
        <f t="shared" si="3"/>
        <v>20.299999999999997</v>
      </c>
      <c r="M46" s="92">
        <f t="shared" si="4"/>
        <v>20.299999999999997</v>
      </c>
      <c r="N46" s="92">
        <f t="shared" si="5"/>
        <v>20.299999999999997</v>
      </c>
      <c r="O46" s="20" t="s">
        <v>21</v>
      </c>
      <c r="P46" s="15"/>
      <c r="Q46" s="18" t="s">
        <v>520</v>
      </c>
    </row>
    <row r="47" spans="1:25" s="22" customFormat="1" ht="19.5" customHeight="1" x14ac:dyDescent="0.2">
      <c r="A47" s="15">
        <v>36</v>
      </c>
      <c r="B47" s="16"/>
      <c r="C47" s="17" t="s">
        <v>60</v>
      </c>
      <c r="D47" s="4" t="s">
        <v>77</v>
      </c>
      <c r="E47" s="109"/>
      <c r="F47" s="114">
        <v>1</v>
      </c>
      <c r="G47" s="115" t="s">
        <v>71</v>
      </c>
      <c r="H47" s="216">
        <v>20.9008</v>
      </c>
      <c r="I47" s="92">
        <f t="shared" si="1"/>
        <v>20.9008</v>
      </c>
      <c r="J47" s="231" t="s">
        <v>76</v>
      </c>
      <c r="K47" s="92">
        <f t="shared" si="2"/>
        <v>5.2252000000000001</v>
      </c>
      <c r="L47" s="92">
        <f t="shared" si="3"/>
        <v>5.2252000000000001</v>
      </c>
      <c r="M47" s="92">
        <f t="shared" si="4"/>
        <v>5.2252000000000001</v>
      </c>
      <c r="N47" s="92">
        <f t="shared" si="5"/>
        <v>5.2252000000000001</v>
      </c>
      <c r="O47" s="20" t="s">
        <v>21</v>
      </c>
      <c r="P47" s="16"/>
      <c r="Q47" s="18" t="s">
        <v>520</v>
      </c>
      <c r="T47" s="23"/>
      <c r="U47" s="23"/>
      <c r="X47" s="21"/>
      <c r="Y47" s="21"/>
    </row>
    <row r="48" spans="1:25" s="21" customFormat="1" ht="19.5" customHeight="1" x14ac:dyDescent="0.2">
      <c r="A48" s="15">
        <v>37</v>
      </c>
      <c r="B48" s="16"/>
      <c r="C48" s="17" t="s">
        <v>61</v>
      </c>
      <c r="D48" s="4" t="s">
        <v>77</v>
      </c>
      <c r="E48" s="109"/>
      <c r="F48" s="114">
        <v>50</v>
      </c>
      <c r="G48" s="115" t="s">
        <v>71</v>
      </c>
      <c r="H48" s="216">
        <v>11.6</v>
      </c>
      <c r="I48" s="92">
        <f t="shared" si="1"/>
        <v>580</v>
      </c>
      <c r="J48" s="231" t="s">
        <v>76</v>
      </c>
      <c r="K48" s="92">
        <f t="shared" si="2"/>
        <v>145</v>
      </c>
      <c r="L48" s="92">
        <f t="shared" si="3"/>
        <v>145</v>
      </c>
      <c r="M48" s="92">
        <f t="shared" si="4"/>
        <v>145</v>
      </c>
      <c r="N48" s="92">
        <f t="shared" si="5"/>
        <v>145</v>
      </c>
      <c r="O48" s="20" t="s">
        <v>21</v>
      </c>
      <c r="P48" s="15"/>
      <c r="Q48" s="18" t="s">
        <v>520</v>
      </c>
    </row>
    <row r="49" spans="1:25" s="21" customFormat="1" ht="19.5" customHeight="1" x14ac:dyDescent="0.2">
      <c r="A49" s="15">
        <v>38</v>
      </c>
      <c r="B49" s="16"/>
      <c r="C49" s="17" t="s">
        <v>62</v>
      </c>
      <c r="D49" s="4" t="s">
        <v>77</v>
      </c>
      <c r="E49" s="109"/>
      <c r="F49" s="114">
        <v>20</v>
      </c>
      <c r="G49" s="115" t="s">
        <v>74</v>
      </c>
      <c r="H49" s="216">
        <v>1</v>
      </c>
      <c r="I49" s="92">
        <f t="shared" si="1"/>
        <v>20</v>
      </c>
      <c r="J49" s="231" t="s">
        <v>76</v>
      </c>
      <c r="K49" s="92">
        <f t="shared" si="2"/>
        <v>5</v>
      </c>
      <c r="L49" s="92">
        <f t="shared" si="3"/>
        <v>5</v>
      </c>
      <c r="M49" s="92">
        <f t="shared" si="4"/>
        <v>5</v>
      </c>
      <c r="N49" s="92">
        <f t="shared" si="5"/>
        <v>5</v>
      </c>
      <c r="O49" s="20" t="s">
        <v>21</v>
      </c>
      <c r="P49" s="15"/>
      <c r="Q49" s="18" t="s">
        <v>520</v>
      </c>
    </row>
    <row r="50" spans="1:25" s="21" customFormat="1" ht="19.5" customHeight="1" x14ac:dyDescent="0.2">
      <c r="A50" s="15">
        <v>39</v>
      </c>
      <c r="B50" s="16"/>
      <c r="C50" s="17" t="s">
        <v>63</v>
      </c>
      <c r="D50" s="4" t="s">
        <v>77</v>
      </c>
      <c r="E50" s="109"/>
      <c r="F50" s="114">
        <v>5</v>
      </c>
      <c r="G50" s="115" t="s">
        <v>71</v>
      </c>
      <c r="H50" s="216">
        <v>28.999999999999996</v>
      </c>
      <c r="I50" s="92">
        <f t="shared" si="1"/>
        <v>144.99999999999997</v>
      </c>
      <c r="J50" s="231" t="s">
        <v>76</v>
      </c>
      <c r="K50" s="92">
        <f t="shared" si="2"/>
        <v>36.249999999999993</v>
      </c>
      <c r="L50" s="92">
        <f t="shared" si="3"/>
        <v>36.249999999999993</v>
      </c>
      <c r="M50" s="92">
        <f t="shared" si="4"/>
        <v>36.249999999999993</v>
      </c>
      <c r="N50" s="92">
        <f t="shared" si="5"/>
        <v>36.249999999999993</v>
      </c>
      <c r="O50" s="20" t="s">
        <v>21</v>
      </c>
      <c r="P50" s="15"/>
      <c r="Q50" s="18" t="s">
        <v>520</v>
      </c>
    </row>
    <row r="51" spans="1:25" s="21" customFormat="1" ht="19.5" customHeight="1" x14ac:dyDescent="0.2">
      <c r="A51" s="15">
        <v>40</v>
      </c>
      <c r="B51" s="16"/>
      <c r="C51" s="17" t="s">
        <v>64</v>
      </c>
      <c r="D51" s="4" t="s">
        <v>77</v>
      </c>
      <c r="E51" s="109"/>
      <c r="F51" s="114">
        <v>6</v>
      </c>
      <c r="G51" s="115" t="s">
        <v>75</v>
      </c>
      <c r="H51" s="216">
        <v>26.68</v>
      </c>
      <c r="I51" s="92">
        <f t="shared" si="1"/>
        <v>160.07999999999998</v>
      </c>
      <c r="J51" s="231" t="s">
        <v>76</v>
      </c>
      <c r="K51" s="92">
        <f t="shared" si="2"/>
        <v>40.019999999999996</v>
      </c>
      <c r="L51" s="92">
        <f t="shared" si="3"/>
        <v>40.019999999999996</v>
      </c>
      <c r="M51" s="92">
        <f t="shared" si="4"/>
        <v>40.019999999999996</v>
      </c>
      <c r="N51" s="92">
        <f t="shared" si="5"/>
        <v>40.019999999999996</v>
      </c>
      <c r="O51" s="20" t="s">
        <v>21</v>
      </c>
      <c r="P51" s="15"/>
      <c r="Q51" s="18" t="s">
        <v>520</v>
      </c>
    </row>
    <row r="52" spans="1:25" s="22" customFormat="1" ht="19.5" customHeight="1" x14ac:dyDescent="0.2">
      <c r="A52" s="15">
        <v>41</v>
      </c>
      <c r="B52" s="16"/>
      <c r="C52" s="17" t="s">
        <v>65</v>
      </c>
      <c r="D52" s="4" t="s">
        <v>77</v>
      </c>
      <c r="E52" s="109"/>
      <c r="F52" s="114">
        <v>3</v>
      </c>
      <c r="G52" s="115" t="s">
        <v>71</v>
      </c>
      <c r="H52" s="216">
        <v>696</v>
      </c>
      <c r="I52" s="92">
        <f t="shared" si="1"/>
        <v>2088</v>
      </c>
      <c r="J52" s="231" t="s">
        <v>76</v>
      </c>
      <c r="K52" s="92">
        <f t="shared" si="2"/>
        <v>522</v>
      </c>
      <c r="L52" s="92">
        <f t="shared" si="3"/>
        <v>522</v>
      </c>
      <c r="M52" s="92">
        <f t="shared" si="4"/>
        <v>522</v>
      </c>
      <c r="N52" s="92">
        <f t="shared" si="5"/>
        <v>522</v>
      </c>
      <c r="O52" s="20" t="s">
        <v>21</v>
      </c>
      <c r="P52" s="16"/>
      <c r="Q52" s="18" t="s">
        <v>520</v>
      </c>
      <c r="T52" s="23"/>
      <c r="U52" s="23"/>
      <c r="X52" s="21"/>
      <c r="Y52" s="21"/>
    </row>
    <row r="53" spans="1:25" s="21" customFormat="1" ht="19.5" customHeight="1" x14ac:dyDescent="0.2">
      <c r="A53" s="15">
        <v>42</v>
      </c>
      <c r="B53" s="16"/>
      <c r="C53" s="17" t="s">
        <v>66</v>
      </c>
      <c r="D53" s="4" t="s">
        <v>77</v>
      </c>
      <c r="E53" s="109"/>
      <c r="F53" s="114">
        <v>1</v>
      </c>
      <c r="G53" s="115" t="s">
        <v>73</v>
      </c>
      <c r="H53" s="216">
        <v>43.001199999999997</v>
      </c>
      <c r="I53" s="92">
        <f t="shared" si="1"/>
        <v>43.001199999999997</v>
      </c>
      <c r="J53" s="231" t="s">
        <v>76</v>
      </c>
      <c r="K53" s="92">
        <f t="shared" si="2"/>
        <v>10.750299999999999</v>
      </c>
      <c r="L53" s="92">
        <f t="shared" si="3"/>
        <v>10.750299999999999</v>
      </c>
      <c r="M53" s="92">
        <f t="shared" si="4"/>
        <v>10.750299999999999</v>
      </c>
      <c r="N53" s="92">
        <f t="shared" si="5"/>
        <v>10.750299999999999</v>
      </c>
      <c r="O53" s="20" t="s">
        <v>21</v>
      </c>
      <c r="P53" s="15"/>
      <c r="Q53" s="18" t="s">
        <v>520</v>
      </c>
    </row>
    <row r="54" spans="1:25" s="21" customFormat="1" ht="19.5" customHeight="1" x14ac:dyDescent="0.2">
      <c r="A54" s="15">
        <v>43</v>
      </c>
      <c r="B54" s="16"/>
      <c r="C54" s="17" t="s">
        <v>67</v>
      </c>
      <c r="D54" s="4" t="s">
        <v>77</v>
      </c>
      <c r="E54" s="109"/>
      <c r="F54" s="114">
        <v>3</v>
      </c>
      <c r="G54" s="115" t="s">
        <v>72</v>
      </c>
      <c r="H54" s="216">
        <v>2.4000399999999997</v>
      </c>
      <c r="I54" s="92">
        <f t="shared" si="1"/>
        <v>7.2001199999999992</v>
      </c>
      <c r="J54" s="231" t="s">
        <v>76</v>
      </c>
      <c r="K54" s="92">
        <f t="shared" si="2"/>
        <v>1.8000299999999998</v>
      </c>
      <c r="L54" s="92">
        <f t="shared" si="3"/>
        <v>1.8000299999999998</v>
      </c>
      <c r="M54" s="92">
        <f t="shared" si="4"/>
        <v>1.8000299999999998</v>
      </c>
      <c r="N54" s="92">
        <f t="shared" si="5"/>
        <v>1.8000299999999998</v>
      </c>
      <c r="O54" s="20" t="s">
        <v>21</v>
      </c>
      <c r="P54" s="16"/>
      <c r="Q54" s="18" t="s">
        <v>520</v>
      </c>
      <c r="T54" s="23"/>
      <c r="U54" s="23"/>
    </row>
    <row r="55" spans="1:25" s="21" customFormat="1" ht="19.5" customHeight="1" x14ac:dyDescent="0.2">
      <c r="A55" s="15">
        <v>44</v>
      </c>
      <c r="B55" s="16"/>
      <c r="C55" s="17" t="s">
        <v>68</v>
      </c>
      <c r="D55" s="4" t="s">
        <v>77</v>
      </c>
      <c r="E55" s="109"/>
      <c r="F55" s="114">
        <v>3</v>
      </c>
      <c r="G55" s="115" t="s">
        <v>71</v>
      </c>
      <c r="H55" s="216">
        <v>168.00280000000001</v>
      </c>
      <c r="I55" s="92">
        <f t="shared" si="1"/>
        <v>504.00840000000005</v>
      </c>
      <c r="J55" s="231" t="s">
        <v>76</v>
      </c>
      <c r="K55" s="92">
        <f t="shared" si="2"/>
        <v>126.00210000000001</v>
      </c>
      <c r="L55" s="92">
        <f t="shared" si="3"/>
        <v>126.00210000000001</v>
      </c>
      <c r="M55" s="92">
        <f t="shared" si="4"/>
        <v>126.00210000000001</v>
      </c>
      <c r="N55" s="92">
        <f t="shared" si="5"/>
        <v>126.00210000000001</v>
      </c>
      <c r="O55" s="20" t="s">
        <v>21</v>
      </c>
      <c r="P55" s="15"/>
      <c r="Q55" s="18" t="s">
        <v>520</v>
      </c>
    </row>
    <row r="56" spans="1:25" s="22" customFormat="1" ht="19.5" customHeight="1" x14ac:dyDescent="0.2">
      <c r="A56" s="15">
        <v>45</v>
      </c>
      <c r="B56" s="16"/>
      <c r="C56" s="17" t="s">
        <v>69</v>
      </c>
      <c r="D56" s="4" t="s">
        <v>77</v>
      </c>
      <c r="E56" s="109"/>
      <c r="F56" s="114">
        <v>1000</v>
      </c>
      <c r="G56" s="115" t="s">
        <v>71</v>
      </c>
      <c r="H56" s="216">
        <v>1.3499963999999998</v>
      </c>
      <c r="I56" s="92">
        <f t="shared" si="1"/>
        <v>1349.9963999999998</v>
      </c>
      <c r="J56" s="231" t="s">
        <v>76</v>
      </c>
      <c r="K56" s="92">
        <f t="shared" si="2"/>
        <v>337.49909999999994</v>
      </c>
      <c r="L56" s="92">
        <f t="shared" si="3"/>
        <v>337.49909999999994</v>
      </c>
      <c r="M56" s="92">
        <f t="shared" si="4"/>
        <v>337.49909999999994</v>
      </c>
      <c r="N56" s="92">
        <f t="shared" si="5"/>
        <v>337.49909999999994</v>
      </c>
      <c r="O56" s="20" t="s">
        <v>21</v>
      </c>
      <c r="P56" s="16"/>
      <c r="Q56" s="18" t="s">
        <v>520</v>
      </c>
      <c r="T56" s="23"/>
      <c r="U56" s="23"/>
      <c r="X56" s="21"/>
      <c r="Y56" s="21"/>
    </row>
    <row r="57" spans="1:25" s="21" customFormat="1" ht="19.5" customHeight="1" x14ac:dyDescent="0.2">
      <c r="A57" s="15">
        <v>46</v>
      </c>
      <c r="B57" s="15"/>
      <c r="C57" s="51" t="s">
        <v>70</v>
      </c>
      <c r="D57" s="4" t="s">
        <v>77</v>
      </c>
      <c r="E57" s="109"/>
      <c r="F57" s="114">
        <v>2</v>
      </c>
      <c r="G57" s="115" t="s">
        <v>71</v>
      </c>
      <c r="H57" s="216">
        <v>33.639999999999993</v>
      </c>
      <c r="I57" s="92">
        <f t="shared" si="1"/>
        <v>67.279999999999987</v>
      </c>
      <c r="J57" s="231" t="s">
        <v>76</v>
      </c>
      <c r="K57" s="92">
        <f t="shared" si="2"/>
        <v>16.819999999999997</v>
      </c>
      <c r="L57" s="92">
        <f t="shared" si="3"/>
        <v>16.819999999999997</v>
      </c>
      <c r="M57" s="92">
        <f t="shared" si="4"/>
        <v>16.819999999999997</v>
      </c>
      <c r="N57" s="92">
        <f t="shared" si="5"/>
        <v>16.819999999999997</v>
      </c>
      <c r="O57" s="20" t="s">
        <v>21</v>
      </c>
      <c r="P57" s="15"/>
      <c r="Q57" s="18" t="s">
        <v>520</v>
      </c>
    </row>
    <row r="58" spans="1:25" s="63" customFormat="1" ht="23.25" customHeight="1" x14ac:dyDescent="0.2">
      <c r="A58" s="55"/>
      <c r="B58" s="185">
        <v>21201</v>
      </c>
      <c r="C58" s="52" t="s">
        <v>440</v>
      </c>
      <c r="D58" s="52"/>
      <c r="E58" s="112"/>
      <c r="F58" s="116"/>
      <c r="G58" s="117"/>
      <c r="H58" s="217"/>
      <c r="I58" s="91">
        <f>SUM(I59:I64)</f>
        <v>58682.73</v>
      </c>
      <c r="J58" s="232"/>
      <c r="K58" s="91"/>
      <c r="L58" s="91"/>
      <c r="M58" s="91"/>
      <c r="N58" s="91"/>
      <c r="O58" s="60"/>
      <c r="P58" s="55"/>
      <c r="Q58" s="56"/>
    </row>
    <row r="59" spans="1:25" s="21" customFormat="1" ht="19.5" customHeight="1" x14ac:dyDescent="0.25">
      <c r="A59" s="8">
        <v>1</v>
      </c>
      <c r="B59" s="186"/>
      <c r="C59" s="7" t="s">
        <v>80</v>
      </c>
      <c r="D59" s="4" t="s">
        <v>77</v>
      </c>
      <c r="E59" s="118"/>
      <c r="F59" s="119">
        <v>6000</v>
      </c>
      <c r="G59" s="119" t="s">
        <v>71</v>
      </c>
      <c r="H59" s="216">
        <v>3.13</v>
      </c>
      <c r="I59" s="92">
        <f>F59*H59</f>
        <v>18780</v>
      </c>
      <c r="J59" s="231" t="s">
        <v>76</v>
      </c>
      <c r="K59" s="92">
        <f>I59/4</f>
        <v>4695</v>
      </c>
      <c r="L59" s="92">
        <f>I59/4</f>
        <v>4695</v>
      </c>
      <c r="M59" s="92">
        <f>I59/4</f>
        <v>4695</v>
      </c>
      <c r="N59" s="92">
        <f>I59/4</f>
        <v>4695</v>
      </c>
      <c r="O59" s="20" t="s">
        <v>21</v>
      </c>
      <c r="P59" s="15"/>
      <c r="Q59" s="18" t="s">
        <v>520</v>
      </c>
    </row>
    <row r="60" spans="1:25" s="21" customFormat="1" ht="19.5" customHeight="1" x14ac:dyDescent="0.25">
      <c r="A60" s="8">
        <v>2</v>
      </c>
      <c r="B60" s="186"/>
      <c r="C60" s="7" t="s">
        <v>81</v>
      </c>
      <c r="D60" s="4" t="s">
        <v>77</v>
      </c>
      <c r="E60" s="118"/>
      <c r="F60" s="119">
        <v>2000</v>
      </c>
      <c r="G60" s="119" t="s">
        <v>71</v>
      </c>
      <c r="H60" s="216">
        <v>3.36</v>
      </c>
      <c r="I60" s="92">
        <f t="shared" ref="I60:I64" si="6">F60*H60</f>
        <v>6720</v>
      </c>
      <c r="J60" s="231" t="s">
        <v>76</v>
      </c>
      <c r="K60" s="92">
        <f t="shared" ref="K60:K64" si="7">I60/4</f>
        <v>1680</v>
      </c>
      <c r="L60" s="92">
        <f t="shared" ref="L60:L64" si="8">I60/4</f>
        <v>1680</v>
      </c>
      <c r="M60" s="92">
        <f t="shared" ref="M60:M64" si="9">I60/4</f>
        <v>1680</v>
      </c>
      <c r="N60" s="92">
        <f t="shared" ref="N60:N64" si="10">I60/4</f>
        <v>1680</v>
      </c>
      <c r="O60" s="20" t="s">
        <v>21</v>
      </c>
      <c r="P60" s="15"/>
      <c r="Q60" s="18" t="s">
        <v>520</v>
      </c>
    </row>
    <row r="61" spans="1:25" s="21" customFormat="1" ht="19.5" customHeight="1" x14ac:dyDescent="0.25">
      <c r="A61" s="8">
        <v>3</v>
      </c>
      <c r="B61" s="186"/>
      <c r="C61" s="7" t="s">
        <v>441</v>
      </c>
      <c r="D61" s="4" t="s">
        <v>77</v>
      </c>
      <c r="E61" s="118"/>
      <c r="F61" s="119">
        <v>2000</v>
      </c>
      <c r="G61" s="119" t="s">
        <v>71</v>
      </c>
      <c r="H61" s="216">
        <v>7</v>
      </c>
      <c r="I61" s="92">
        <f t="shared" si="6"/>
        <v>14000</v>
      </c>
      <c r="J61" s="231" t="s">
        <v>76</v>
      </c>
      <c r="K61" s="92">
        <f t="shared" si="7"/>
        <v>3500</v>
      </c>
      <c r="L61" s="92">
        <f t="shared" si="8"/>
        <v>3500</v>
      </c>
      <c r="M61" s="92">
        <f t="shared" si="9"/>
        <v>3500</v>
      </c>
      <c r="N61" s="92">
        <f t="shared" si="10"/>
        <v>3500</v>
      </c>
      <c r="O61" s="20" t="s">
        <v>21</v>
      </c>
      <c r="P61" s="15"/>
      <c r="Q61" s="18" t="s">
        <v>520</v>
      </c>
    </row>
    <row r="62" spans="1:25" s="21" customFormat="1" ht="19.5" customHeight="1" x14ac:dyDescent="0.25">
      <c r="A62" s="8">
        <v>4</v>
      </c>
      <c r="B62" s="186"/>
      <c r="C62" s="7" t="s">
        <v>442</v>
      </c>
      <c r="D62" s="4" t="s">
        <v>77</v>
      </c>
      <c r="E62" s="118"/>
      <c r="F62" s="119">
        <v>38</v>
      </c>
      <c r="G62" s="119" t="s">
        <v>71</v>
      </c>
      <c r="H62" s="216">
        <v>116</v>
      </c>
      <c r="I62" s="92">
        <f t="shared" si="6"/>
        <v>4408</v>
      </c>
      <c r="J62" s="231" t="s">
        <v>76</v>
      </c>
      <c r="K62" s="92">
        <f t="shared" si="7"/>
        <v>1102</v>
      </c>
      <c r="L62" s="92">
        <f t="shared" si="8"/>
        <v>1102</v>
      </c>
      <c r="M62" s="92">
        <f t="shared" si="9"/>
        <v>1102</v>
      </c>
      <c r="N62" s="92">
        <f t="shared" si="10"/>
        <v>1102</v>
      </c>
      <c r="O62" s="20" t="s">
        <v>21</v>
      </c>
      <c r="P62" s="15"/>
      <c r="Q62" s="18" t="s">
        <v>520</v>
      </c>
    </row>
    <row r="63" spans="1:25" s="21" customFormat="1" ht="19.5" customHeight="1" x14ac:dyDescent="0.25">
      <c r="A63" s="8">
        <v>6</v>
      </c>
      <c r="B63" s="186"/>
      <c r="C63" s="7" t="s">
        <v>85</v>
      </c>
      <c r="D63" s="4" t="s">
        <v>77</v>
      </c>
      <c r="E63" s="118"/>
      <c r="F63" s="119">
        <v>3</v>
      </c>
      <c r="G63" s="119" t="s">
        <v>75</v>
      </c>
      <c r="H63" s="216">
        <v>2373.9699999999998</v>
      </c>
      <c r="I63" s="92">
        <f t="shared" si="6"/>
        <v>7121.91</v>
      </c>
      <c r="J63" s="231" t="s">
        <v>76</v>
      </c>
      <c r="K63" s="92">
        <f t="shared" si="7"/>
        <v>1780.4775</v>
      </c>
      <c r="L63" s="92">
        <f t="shared" si="8"/>
        <v>1780.4775</v>
      </c>
      <c r="M63" s="92">
        <f t="shared" si="9"/>
        <v>1780.4775</v>
      </c>
      <c r="N63" s="92">
        <f t="shared" si="10"/>
        <v>1780.4775</v>
      </c>
      <c r="O63" s="20" t="s">
        <v>21</v>
      </c>
      <c r="P63" s="15"/>
      <c r="Q63" s="18" t="s">
        <v>520</v>
      </c>
    </row>
    <row r="64" spans="1:25" s="21" customFormat="1" ht="19.5" customHeight="1" x14ac:dyDescent="0.2">
      <c r="A64" s="79">
        <v>7</v>
      </c>
      <c r="B64" s="16"/>
      <c r="C64" s="17" t="s">
        <v>443</v>
      </c>
      <c r="D64" s="4" t="s">
        <v>77</v>
      </c>
      <c r="E64" s="109"/>
      <c r="F64" s="114">
        <v>1</v>
      </c>
      <c r="G64" s="115" t="s">
        <v>71</v>
      </c>
      <c r="H64" s="216">
        <v>7652.82</v>
      </c>
      <c r="I64" s="92">
        <f t="shared" si="6"/>
        <v>7652.82</v>
      </c>
      <c r="J64" s="231" t="s">
        <v>76</v>
      </c>
      <c r="K64" s="92">
        <f t="shared" si="7"/>
        <v>1913.2049999999999</v>
      </c>
      <c r="L64" s="92">
        <f t="shared" si="8"/>
        <v>1913.2049999999999</v>
      </c>
      <c r="M64" s="92">
        <f t="shared" si="9"/>
        <v>1913.2049999999999</v>
      </c>
      <c r="N64" s="92">
        <f t="shared" si="10"/>
        <v>1913.2049999999999</v>
      </c>
      <c r="O64" s="20" t="s">
        <v>21</v>
      </c>
      <c r="P64" s="15"/>
      <c r="Q64" s="18" t="s">
        <v>520</v>
      </c>
    </row>
    <row r="65" spans="1:25" s="61" customFormat="1" ht="13.5" customHeight="1" x14ac:dyDescent="0.2">
      <c r="A65" s="55"/>
      <c r="B65" s="185" t="s">
        <v>86</v>
      </c>
      <c r="C65" s="52" t="s">
        <v>87</v>
      </c>
      <c r="D65" s="56"/>
      <c r="E65" s="112"/>
      <c r="F65" s="120"/>
      <c r="G65" s="120"/>
      <c r="H65" s="215"/>
      <c r="I65" s="91">
        <f>SUM(I66:I94)</f>
        <v>60890.68</v>
      </c>
      <c r="J65" s="57"/>
      <c r="K65" s="91"/>
      <c r="L65" s="91"/>
      <c r="M65" s="91"/>
      <c r="N65" s="91"/>
      <c r="O65" s="60"/>
      <c r="P65" s="55"/>
      <c r="Q65" s="56"/>
    </row>
    <row r="66" spans="1:25" s="28" customFormat="1" ht="19.5" customHeight="1" x14ac:dyDescent="0.25">
      <c r="A66" s="19">
        <v>1</v>
      </c>
      <c r="B66" s="187"/>
      <c r="C66" s="17" t="s">
        <v>88</v>
      </c>
      <c r="D66" s="4" t="s">
        <v>77</v>
      </c>
      <c r="E66" s="109"/>
      <c r="F66" s="115">
        <v>70</v>
      </c>
      <c r="G66" s="115" t="s">
        <v>117</v>
      </c>
      <c r="H66" s="216">
        <v>6.9599999999999991</v>
      </c>
      <c r="I66" s="92">
        <f t="shared" ref="I66:I97" si="11">F66*H66</f>
        <v>487.19999999999993</v>
      </c>
      <c r="J66" s="231" t="s">
        <v>76</v>
      </c>
      <c r="K66" s="92">
        <f t="shared" si="2"/>
        <v>121.79999999999998</v>
      </c>
      <c r="L66" s="92">
        <f t="shared" si="3"/>
        <v>121.79999999999998</v>
      </c>
      <c r="M66" s="92">
        <f t="shared" si="4"/>
        <v>121.79999999999998</v>
      </c>
      <c r="N66" s="92">
        <f t="shared" si="5"/>
        <v>121.79999999999998</v>
      </c>
      <c r="O66" s="20" t="s">
        <v>21</v>
      </c>
      <c r="P66" s="15"/>
      <c r="Q66" s="18" t="s">
        <v>520</v>
      </c>
    </row>
    <row r="67" spans="1:25" s="28" customFormat="1" ht="19.5" customHeight="1" x14ac:dyDescent="0.25">
      <c r="A67" s="19">
        <v>2</v>
      </c>
      <c r="B67" s="187"/>
      <c r="C67" s="17" t="s">
        <v>89</v>
      </c>
      <c r="D67" s="4" t="s">
        <v>77</v>
      </c>
      <c r="E67" s="109"/>
      <c r="F67" s="115">
        <v>10</v>
      </c>
      <c r="G67" s="115" t="s">
        <v>118</v>
      </c>
      <c r="H67" s="216">
        <v>93.96</v>
      </c>
      <c r="I67" s="92">
        <f t="shared" si="11"/>
        <v>939.59999999999991</v>
      </c>
      <c r="J67" s="231" t="s">
        <v>76</v>
      </c>
      <c r="K67" s="92">
        <f t="shared" si="2"/>
        <v>234.89999999999998</v>
      </c>
      <c r="L67" s="92">
        <f t="shared" si="3"/>
        <v>234.89999999999998</v>
      </c>
      <c r="M67" s="92">
        <f t="shared" si="4"/>
        <v>234.89999999999998</v>
      </c>
      <c r="N67" s="92">
        <f t="shared" si="5"/>
        <v>234.89999999999998</v>
      </c>
      <c r="O67" s="20" t="s">
        <v>21</v>
      </c>
      <c r="P67" s="15"/>
      <c r="Q67" s="18" t="s">
        <v>520</v>
      </c>
    </row>
    <row r="68" spans="1:25" s="28" customFormat="1" ht="19.5" customHeight="1" x14ac:dyDescent="0.25">
      <c r="A68" s="19">
        <v>3</v>
      </c>
      <c r="B68" s="187"/>
      <c r="C68" s="17" t="s">
        <v>90</v>
      </c>
      <c r="D68" s="4" t="s">
        <v>77</v>
      </c>
      <c r="E68" s="109"/>
      <c r="F68" s="115">
        <v>15</v>
      </c>
      <c r="G68" s="115" t="s">
        <v>71</v>
      </c>
      <c r="H68" s="216">
        <v>75.399999999999991</v>
      </c>
      <c r="I68" s="92">
        <f t="shared" si="11"/>
        <v>1130.9999999999998</v>
      </c>
      <c r="J68" s="231" t="s">
        <v>76</v>
      </c>
      <c r="K68" s="92">
        <f t="shared" ref="K68:K132" si="12">I68/4</f>
        <v>282.74999999999994</v>
      </c>
      <c r="L68" s="92">
        <f t="shared" si="3"/>
        <v>282.74999999999994</v>
      </c>
      <c r="M68" s="92">
        <f t="shared" si="4"/>
        <v>282.74999999999994</v>
      </c>
      <c r="N68" s="92">
        <f t="shared" si="5"/>
        <v>282.74999999999994</v>
      </c>
      <c r="O68" s="20" t="s">
        <v>21</v>
      </c>
      <c r="P68" s="16"/>
      <c r="Q68" s="18" t="s">
        <v>520</v>
      </c>
      <c r="T68" s="23"/>
      <c r="U68" s="23"/>
      <c r="X68" s="21"/>
      <c r="Y68" s="21"/>
    </row>
    <row r="69" spans="1:25" s="28" customFormat="1" ht="19.5" customHeight="1" x14ac:dyDescent="0.25">
      <c r="A69" s="19">
        <v>4</v>
      </c>
      <c r="B69" s="187"/>
      <c r="C69" s="17" t="s">
        <v>91</v>
      </c>
      <c r="D69" s="4" t="s">
        <v>77</v>
      </c>
      <c r="E69" s="121"/>
      <c r="F69" s="115">
        <v>10</v>
      </c>
      <c r="G69" s="115" t="s">
        <v>71</v>
      </c>
      <c r="H69" s="216">
        <v>231.99999999999997</v>
      </c>
      <c r="I69" s="92">
        <f t="shared" si="11"/>
        <v>2319.9999999999995</v>
      </c>
      <c r="J69" s="231" t="s">
        <v>76</v>
      </c>
      <c r="K69" s="92">
        <f t="shared" si="12"/>
        <v>579.99999999999989</v>
      </c>
      <c r="L69" s="92">
        <f t="shared" si="3"/>
        <v>579.99999999999989</v>
      </c>
      <c r="M69" s="92">
        <f t="shared" si="4"/>
        <v>579.99999999999989</v>
      </c>
      <c r="N69" s="92">
        <f t="shared" si="5"/>
        <v>579.99999999999989</v>
      </c>
      <c r="O69" s="20" t="s">
        <v>21</v>
      </c>
      <c r="P69" s="15"/>
      <c r="Q69" s="18" t="s">
        <v>520</v>
      </c>
    </row>
    <row r="70" spans="1:25" s="28" customFormat="1" ht="19.5" customHeight="1" x14ac:dyDescent="0.25">
      <c r="A70" s="19">
        <v>5</v>
      </c>
      <c r="B70" s="187"/>
      <c r="C70" s="17" t="s">
        <v>92</v>
      </c>
      <c r="D70" s="4" t="s">
        <v>77</v>
      </c>
      <c r="E70" s="109"/>
      <c r="F70" s="115">
        <v>10</v>
      </c>
      <c r="G70" s="115" t="s">
        <v>71</v>
      </c>
      <c r="H70" s="216">
        <v>213.916</v>
      </c>
      <c r="I70" s="92">
        <f t="shared" si="11"/>
        <v>2139.16</v>
      </c>
      <c r="J70" s="231" t="s">
        <v>76</v>
      </c>
      <c r="K70" s="92">
        <f t="shared" si="12"/>
        <v>534.79</v>
      </c>
      <c r="L70" s="92">
        <f t="shared" si="3"/>
        <v>534.79</v>
      </c>
      <c r="M70" s="92">
        <f t="shared" si="4"/>
        <v>534.79</v>
      </c>
      <c r="N70" s="92">
        <f t="shared" si="5"/>
        <v>534.79</v>
      </c>
      <c r="O70" s="20" t="s">
        <v>21</v>
      </c>
      <c r="P70" s="16"/>
      <c r="Q70" s="18" t="s">
        <v>520</v>
      </c>
      <c r="T70" s="23"/>
      <c r="U70" s="23"/>
      <c r="X70" s="21"/>
      <c r="Y70" s="21"/>
    </row>
    <row r="71" spans="1:25" s="28" customFormat="1" ht="19.5" customHeight="1" x14ac:dyDescent="0.25">
      <c r="A71" s="19">
        <v>6</v>
      </c>
      <c r="B71" s="187"/>
      <c r="C71" s="17" t="s">
        <v>93</v>
      </c>
      <c r="D71" s="4" t="s">
        <v>77</v>
      </c>
      <c r="E71" s="109"/>
      <c r="F71" s="115">
        <v>40</v>
      </c>
      <c r="G71" s="115" t="s">
        <v>72</v>
      </c>
      <c r="H71" s="216">
        <v>376.99999999999994</v>
      </c>
      <c r="I71" s="92">
        <f t="shared" si="11"/>
        <v>15079.999999999998</v>
      </c>
      <c r="J71" s="231" t="s">
        <v>76</v>
      </c>
      <c r="K71" s="92">
        <f t="shared" si="12"/>
        <v>3769.9999999999995</v>
      </c>
      <c r="L71" s="92">
        <f t="shared" si="3"/>
        <v>3769.9999999999995</v>
      </c>
      <c r="M71" s="92">
        <f t="shared" si="4"/>
        <v>3769.9999999999995</v>
      </c>
      <c r="N71" s="92">
        <f t="shared" si="5"/>
        <v>3769.9999999999995</v>
      </c>
      <c r="O71" s="20" t="s">
        <v>21</v>
      </c>
      <c r="P71" s="15"/>
      <c r="Q71" s="18" t="s">
        <v>520</v>
      </c>
    </row>
    <row r="72" spans="1:25" s="28" customFormat="1" ht="19.5" customHeight="1" x14ac:dyDescent="0.25">
      <c r="A72" s="19">
        <v>7</v>
      </c>
      <c r="B72" s="187"/>
      <c r="C72" s="17" t="s">
        <v>94</v>
      </c>
      <c r="D72" s="4" t="s">
        <v>77</v>
      </c>
      <c r="E72" s="109"/>
      <c r="F72" s="115">
        <v>65</v>
      </c>
      <c r="G72" s="115" t="s">
        <v>117</v>
      </c>
      <c r="H72" s="216">
        <v>27.839999999999996</v>
      </c>
      <c r="I72" s="92">
        <f t="shared" si="11"/>
        <v>1809.5999999999997</v>
      </c>
      <c r="J72" s="231" t="s">
        <v>76</v>
      </c>
      <c r="K72" s="92">
        <f t="shared" si="12"/>
        <v>452.39999999999992</v>
      </c>
      <c r="L72" s="92">
        <f t="shared" si="3"/>
        <v>452.39999999999992</v>
      </c>
      <c r="M72" s="92">
        <f t="shared" si="4"/>
        <v>452.39999999999992</v>
      </c>
      <c r="N72" s="92">
        <f t="shared" si="5"/>
        <v>452.39999999999992</v>
      </c>
      <c r="O72" s="20" t="s">
        <v>21</v>
      </c>
      <c r="P72" s="15"/>
      <c r="Q72" s="18" t="s">
        <v>520</v>
      </c>
    </row>
    <row r="73" spans="1:25" s="28" customFormat="1" ht="19.5" customHeight="1" x14ac:dyDescent="0.25">
      <c r="A73" s="19">
        <v>8</v>
      </c>
      <c r="B73" s="187"/>
      <c r="C73" s="17" t="s">
        <v>95</v>
      </c>
      <c r="D73" s="4" t="s">
        <v>77</v>
      </c>
      <c r="E73" s="109"/>
      <c r="F73" s="115">
        <v>6</v>
      </c>
      <c r="G73" s="115" t="s">
        <v>71</v>
      </c>
      <c r="H73" s="216">
        <v>40.599999999999994</v>
      </c>
      <c r="I73" s="92">
        <f t="shared" si="11"/>
        <v>243.59999999999997</v>
      </c>
      <c r="J73" s="231" t="s">
        <v>76</v>
      </c>
      <c r="K73" s="92">
        <f t="shared" si="12"/>
        <v>60.899999999999991</v>
      </c>
      <c r="L73" s="92">
        <f t="shared" si="3"/>
        <v>60.899999999999991</v>
      </c>
      <c r="M73" s="92">
        <f t="shared" si="4"/>
        <v>60.899999999999991</v>
      </c>
      <c r="N73" s="92">
        <f t="shared" si="5"/>
        <v>60.899999999999991</v>
      </c>
      <c r="O73" s="20" t="s">
        <v>21</v>
      </c>
      <c r="P73" s="16"/>
      <c r="Q73" s="18" t="s">
        <v>520</v>
      </c>
      <c r="T73" s="23"/>
      <c r="U73" s="23"/>
      <c r="X73" s="21"/>
      <c r="Y73" s="21"/>
    </row>
    <row r="74" spans="1:25" s="21" customFormat="1" ht="19.5" customHeight="1" x14ac:dyDescent="0.25">
      <c r="A74" s="19">
        <v>9</v>
      </c>
      <c r="B74" s="15"/>
      <c r="C74" s="17" t="s">
        <v>96</v>
      </c>
      <c r="D74" s="4" t="s">
        <v>77</v>
      </c>
      <c r="E74" s="109"/>
      <c r="F74" s="115">
        <v>10</v>
      </c>
      <c r="G74" s="115" t="s">
        <v>119</v>
      </c>
      <c r="H74" s="216">
        <v>40.6</v>
      </c>
      <c r="I74" s="92">
        <f t="shared" si="11"/>
        <v>406</v>
      </c>
      <c r="J74" s="231" t="s">
        <v>76</v>
      </c>
      <c r="K74" s="92">
        <f t="shared" si="12"/>
        <v>101.5</v>
      </c>
      <c r="L74" s="92">
        <f t="shared" si="3"/>
        <v>101.5</v>
      </c>
      <c r="M74" s="92">
        <f t="shared" si="4"/>
        <v>101.5</v>
      </c>
      <c r="N74" s="92">
        <f t="shared" si="5"/>
        <v>101.5</v>
      </c>
      <c r="O74" s="20" t="s">
        <v>21</v>
      </c>
      <c r="P74" s="15"/>
      <c r="Q74" s="18" t="s">
        <v>520</v>
      </c>
    </row>
    <row r="75" spans="1:25" s="28" customFormat="1" ht="19.5" customHeight="1" x14ac:dyDescent="0.25">
      <c r="A75" s="19">
        <v>10</v>
      </c>
      <c r="B75" s="187"/>
      <c r="C75" s="17" t="s">
        <v>97</v>
      </c>
      <c r="D75" s="4" t="s">
        <v>77</v>
      </c>
      <c r="E75" s="122"/>
      <c r="F75" s="115">
        <v>10</v>
      </c>
      <c r="G75" s="115" t="s">
        <v>120</v>
      </c>
      <c r="H75" s="216">
        <v>40.6</v>
      </c>
      <c r="I75" s="92">
        <f t="shared" si="11"/>
        <v>406</v>
      </c>
      <c r="J75" s="231" t="s">
        <v>76</v>
      </c>
      <c r="K75" s="92">
        <f t="shared" si="12"/>
        <v>101.5</v>
      </c>
      <c r="L75" s="92">
        <f t="shared" si="3"/>
        <v>101.5</v>
      </c>
      <c r="M75" s="92">
        <f t="shared" si="4"/>
        <v>101.5</v>
      </c>
      <c r="N75" s="92">
        <f t="shared" si="5"/>
        <v>101.5</v>
      </c>
      <c r="O75" s="20" t="s">
        <v>21</v>
      </c>
      <c r="P75" s="169"/>
      <c r="Q75" s="18" t="s">
        <v>520</v>
      </c>
    </row>
    <row r="76" spans="1:25" s="28" customFormat="1" ht="19.5" customHeight="1" x14ac:dyDescent="0.25">
      <c r="A76" s="19">
        <v>11</v>
      </c>
      <c r="B76" s="187"/>
      <c r="C76" s="17" t="s">
        <v>98</v>
      </c>
      <c r="D76" s="4" t="s">
        <v>77</v>
      </c>
      <c r="E76" s="122"/>
      <c r="F76" s="115">
        <v>20</v>
      </c>
      <c r="G76" s="115" t="s">
        <v>71</v>
      </c>
      <c r="H76" s="216">
        <v>42.919999999999995</v>
      </c>
      <c r="I76" s="92">
        <f t="shared" si="11"/>
        <v>858.39999999999986</v>
      </c>
      <c r="J76" s="231" t="s">
        <v>76</v>
      </c>
      <c r="K76" s="92">
        <f t="shared" si="12"/>
        <v>214.59999999999997</v>
      </c>
      <c r="L76" s="92">
        <f t="shared" si="3"/>
        <v>214.59999999999997</v>
      </c>
      <c r="M76" s="92">
        <f t="shared" si="4"/>
        <v>214.59999999999997</v>
      </c>
      <c r="N76" s="92">
        <f t="shared" si="5"/>
        <v>214.59999999999997</v>
      </c>
      <c r="O76" s="20" t="s">
        <v>21</v>
      </c>
      <c r="P76" s="169"/>
      <c r="Q76" s="18" t="s">
        <v>520</v>
      </c>
    </row>
    <row r="77" spans="1:25" s="28" customFormat="1" ht="19.5" customHeight="1" x14ac:dyDescent="0.25">
      <c r="A77" s="19">
        <v>12</v>
      </c>
      <c r="B77" s="187"/>
      <c r="C77" s="17" t="s">
        <v>99</v>
      </c>
      <c r="D77" s="4" t="s">
        <v>77</v>
      </c>
      <c r="E77" s="122"/>
      <c r="F77" s="115">
        <v>5</v>
      </c>
      <c r="G77" s="115" t="s">
        <v>71</v>
      </c>
      <c r="H77" s="216">
        <v>90.503199999999993</v>
      </c>
      <c r="I77" s="92">
        <f t="shared" si="11"/>
        <v>452.51599999999996</v>
      </c>
      <c r="J77" s="231" t="s">
        <v>76</v>
      </c>
      <c r="K77" s="92">
        <f t="shared" si="12"/>
        <v>113.12899999999999</v>
      </c>
      <c r="L77" s="92">
        <f t="shared" ref="L77:L141" si="13">I77/4</f>
        <v>113.12899999999999</v>
      </c>
      <c r="M77" s="92">
        <f t="shared" ref="M77:M141" si="14">I77/4</f>
        <v>113.12899999999999</v>
      </c>
      <c r="N77" s="92">
        <f t="shared" ref="N77:N141" si="15">I77/4</f>
        <v>113.12899999999999</v>
      </c>
      <c r="O77" s="20" t="s">
        <v>21</v>
      </c>
      <c r="P77" s="169"/>
      <c r="Q77" s="18" t="s">
        <v>520</v>
      </c>
    </row>
    <row r="78" spans="1:25" s="28" customFormat="1" ht="19.5" customHeight="1" x14ac:dyDescent="0.25">
      <c r="A78" s="19">
        <v>13</v>
      </c>
      <c r="B78" s="187"/>
      <c r="C78" s="17" t="s">
        <v>100</v>
      </c>
      <c r="D78" s="4" t="s">
        <v>77</v>
      </c>
      <c r="E78" s="122"/>
      <c r="F78" s="115">
        <v>40</v>
      </c>
      <c r="G78" s="115" t="s">
        <v>121</v>
      </c>
      <c r="H78" s="216">
        <v>37.799999999999997</v>
      </c>
      <c r="I78" s="92">
        <f t="shared" si="11"/>
        <v>1512</v>
      </c>
      <c r="J78" s="231" t="s">
        <v>76</v>
      </c>
      <c r="K78" s="92">
        <f t="shared" si="12"/>
        <v>378</v>
      </c>
      <c r="L78" s="92">
        <f t="shared" si="13"/>
        <v>378</v>
      </c>
      <c r="M78" s="92">
        <f t="shared" si="14"/>
        <v>378</v>
      </c>
      <c r="N78" s="92">
        <f t="shared" si="15"/>
        <v>378</v>
      </c>
      <c r="O78" s="20" t="s">
        <v>21</v>
      </c>
      <c r="P78" s="169"/>
      <c r="Q78" s="18" t="s">
        <v>520</v>
      </c>
    </row>
    <row r="79" spans="1:25" s="28" customFormat="1" ht="19.5" customHeight="1" x14ac:dyDescent="0.25">
      <c r="A79" s="19">
        <v>14</v>
      </c>
      <c r="B79" s="187"/>
      <c r="C79" s="17" t="s">
        <v>101</v>
      </c>
      <c r="D79" s="4" t="s">
        <v>77</v>
      </c>
      <c r="E79" s="122"/>
      <c r="F79" s="115">
        <v>20</v>
      </c>
      <c r="G79" s="115" t="s">
        <v>71</v>
      </c>
      <c r="H79" s="216">
        <v>71.92</v>
      </c>
      <c r="I79" s="92">
        <f t="shared" si="11"/>
        <v>1438.4</v>
      </c>
      <c r="J79" s="231" t="s">
        <v>76</v>
      </c>
      <c r="K79" s="92">
        <f t="shared" si="12"/>
        <v>359.6</v>
      </c>
      <c r="L79" s="92">
        <f t="shared" si="13"/>
        <v>359.6</v>
      </c>
      <c r="M79" s="92">
        <f t="shared" si="14"/>
        <v>359.6</v>
      </c>
      <c r="N79" s="92">
        <f t="shared" si="15"/>
        <v>359.6</v>
      </c>
      <c r="O79" s="20" t="s">
        <v>21</v>
      </c>
      <c r="P79" s="169"/>
      <c r="Q79" s="18" t="s">
        <v>520</v>
      </c>
    </row>
    <row r="80" spans="1:25" s="28" customFormat="1" ht="19.5" customHeight="1" x14ac:dyDescent="0.25">
      <c r="A80" s="19">
        <v>15</v>
      </c>
      <c r="B80" s="187"/>
      <c r="C80" s="17" t="s">
        <v>102</v>
      </c>
      <c r="D80" s="4" t="s">
        <v>77</v>
      </c>
      <c r="E80" s="122"/>
      <c r="F80" s="115">
        <v>20</v>
      </c>
      <c r="G80" s="115" t="s">
        <v>73</v>
      </c>
      <c r="H80" s="216">
        <v>385.00399999999996</v>
      </c>
      <c r="I80" s="92">
        <f t="shared" si="11"/>
        <v>7700.079999999999</v>
      </c>
      <c r="J80" s="231" t="s">
        <v>76</v>
      </c>
      <c r="K80" s="92">
        <f t="shared" si="12"/>
        <v>1925.0199999999998</v>
      </c>
      <c r="L80" s="92">
        <f t="shared" si="13"/>
        <v>1925.0199999999998</v>
      </c>
      <c r="M80" s="92">
        <f t="shared" si="14"/>
        <v>1925.0199999999998</v>
      </c>
      <c r="N80" s="92">
        <f t="shared" si="15"/>
        <v>1925.0199999999998</v>
      </c>
      <c r="O80" s="20" t="s">
        <v>21</v>
      </c>
      <c r="P80" s="169"/>
      <c r="Q80" s="18" t="s">
        <v>520</v>
      </c>
    </row>
    <row r="81" spans="1:17" s="28" customFormat="1" ht="19.5" customHeight="1" x14ac:dyDescent="0.25">
      <c r="A81" s="19">
        <v>16</v>
      </c>
      <c r="B81" s="187"/>
      <c r="C81" s="17" t="s">
        <v>103</v>
      </c>
      <c r="D81" s="4" t="s">
        <v>77</v>
      </c>
      <c r="E81" s="122"/>
      <c r="F81" s="115">
        <v>50</v>
      </c>
      <c r="G81" s="115" t="s">
        <v>71</v>
      </c>
      <c r="H81" s="216">
        <v>29</v>
      </c>
      <c r="I81" s="92">
        <f t="shared" si="11"/>
        <v>1450</v>
      </c>
      <c r="J81" s="231" t="s">
        <v>76</v>
      </c>
      <c r="K81" s="92">
        <f t="shared" si="12"/>
        <v>362.5</v>
      </c>
      <c r="L81" s="92">
        <f t="shared" si="13"/>
        <v>362.5</v>
      </c>
      <c r="M81" s="92">
        <f t="shared" si="14"/>
        <v>362.5</v>
      </c>
      <c r="N81" s="92">
        <f t="shared" si="15"/>
        <v>362.5</v>
      </c>
      <c r="O81" s="20" t="s">
        <v>21</v>
      </c>
      <c r="P81" s="169"/>
      <c r="Q81" s="18" t="s">
        <v>520</v>
      </c>
    </row>
    <row r="82" spans="1:17" s="28" customFormat="1" ht="19.5" customHeight="1" x14ac:dyDescent="0.25">
      <c r="A82" s="19">
        <v>17</v>
      </c>
      <c r="B82" s="187"/>
      <c r="C82" s="17" t="s">
        <v>104</v>
      </c>
      <c r="D82" s="4" t="s">
        <v>77</v>
      </c>
      <c r="E82" s="122"/>
      <c r="F82" s="115">
        <v>15</v>
      </c>
      <c r="G82" s="115" t="s">
        <v>71</v>
      </c>
      <c r="H82" s="216">
        <v>60.319999999999993</v>
      </c>
      <c r="I82" s="92">
        <f t="shared" si="11"/>
        <v>904.8</v>
      </c>
      <c r="J82" s="231" t="s">
        <v>76</v>
      </c>
      <c r="K82" s="92">
        <f t="shared" si="12"/>
        <v>226.2</v>
      </c>
      <c r="L82" s="92">
        <f t="shared" si="13"/>
        <v>226.2</v>
      </c>
      <c r="M82" s="92">
        <f t="shared" si="14"/>
        <v>226.2</v>
      </c>
      <c r="N82" s="92">
        <f t="shared" si="15"/>
        <v>226.2</v>
      </c>
      <c r="O82" s="20" t="s">
        <v>21</v>
      </c>
      <c r="P82" s="169"/>
      <c r="Q82" s="18" t="s">
        <v>520</v>
      </c>
    </row>
    <row r="83" spans="1:17" s="28" customFormat="1" ht="19.5" customHeight="1" x14ac:dyDescent="0.25">
      <c r="A83" s="19">
        <v>18</v>
      </c>
      <c r="B83" s="187"/>
      <c r="C83" s="17" t="s">
        <v>105</v>
      </c>
      <c r="D83" s="4" t="s">
        <v>77</v>
      </c>
      <c r="E83" s="122"/>
      <c r="F83" s="115">
        <v>10</v>
      </c>
      <c r="G83" s="115" t="s">
        <v>71</v>
      </c>
      <c r="H83" s="216">
        <v>369</v>
      </c>
      <c r="I83" s="92">
        <f t="shared" si="11"/>
        <v>3690</v>
      </c>
      <c r="J83" s="231" t="s">
        <v>76</v>
      </c>
      <c r="K83" s="92">
        <f t="shared" si="12"/>
        <v>922.5</v>
      </c>
      <c r="L83" s="92">
        <f t="shared" si="13"/>
        <v>922.5</v>
      </c>
      <c r="M83" s="92">
        <f t="shared" si="14"/>
        <v>922.5</v>
      </c>
      <c r="N83" s="92">
        <f t="shared" si="15"/>
        <v>922.5</v>
      </c>
      <c r="O83" s="20" t="s">
        <v>21</v>
      </c>
      <c r="P83" s="169"/>
      <c r="Q83" s="18" t="s">
        <v>520</v>
      </c>
    </row>
    <row r="84" spans="1:17" s="28" customFormat="1" ht="19.5" customHeight="1" x14ac:dyDescent="0.25">
      <c r="A84" s="19">
        <v>19</v>
      </c>
      <c r="B84" s="187"/>
      <c r="C84" s="17" t="s">
        <v>106</v>
      </c>
      <c r="D84" s="4" t="s">
        <v>77</v>
      </c>
      <c r="E84" s="122"/>
      <c r="F84" s="115">
        <v>5</v>
      </c>
      <c r="G84" s="115" t="s">
        <v>71</v>
      </c>
      <c r="H84" s="216">
        <v>569.58000000000004</v>
      </c>
      <c r="I84" s="92">
        <f t="shared" si="11"/>
        <v>2847.9</v>
      </c>
      <c r="J84" s="231" t="s">
        <v>76</v>
      </c>
      <c r="K84" s="92">
        <f t="shared" si="12"/>
        <v>711.97500000000002</v>
      </c>
      <c r="L84" s="92">
        <f t="shared" si="13"/>
        <v>711.97500000000002</v>
      </c>
      <c r="M84" s="92">
        <f t="shared" si="14"/>
        <v>711.97500000000002</v>
      </c>
      <c r="N84" s="92">
        <f t="shared" si="15"/>
        <v>711.97500000000002</v>
      </c>
      <c r="O84" s="20" t="s">
        <v>21</v>
      </c>
      <c r="P84" s="169"/>
      <c r="Q84" s="18" t="s">
        <v>520</v>
      </c>
    </row>
    <row r="85" spans="1:17" s="28" customFormat="1" ht="19.5" customHeight="1" x14ac:dyDescent="0.25">
      <c r="A85" s="19">
        <v>20</v>
      </c>
      <c r="B85" s="187"/>
      <c r="C85" s="17" t="s">
        <v>107</v>
      </c>
      <c r="D85" s="4" t="s">
        <v>77</v>
      </c>
      <c r="E85" s="122"/>
      <c r="F85" s="115">
        <v>20</v>
      </c>
      <c r="G85" s="115" t="s">
        <v>72</v>
      </c>
      <c r="H85" s="216">
        <v>334.08</v>
      </c>
      <c r="I85" s="92">
        <f t="shared" si="11"/>
        <v>6681.5999999999995</v>
      </c>
      <c r="J85" s="231" t="s">
        <v>76</v>
      </c>
      <c r="K85" s="92">
        <f t="shared" si="12"/>
        <v>1670.3999999999999</v>
      </c>
      <c r="L85" s="92">
        <f t="shared" si="13"/>
        <v>1670.3999999999999</v>
      </c>
      <c r="M85" s="92">
        <f t="shared" si="14"/>
        <v>1670.3999999999999</v>
      </c>
      <c r="N85" s="92">
        <f t="shared" si="15"/>
        <v>1670.3999999999999</v>
      </c>
      <c r="O85" s="20" t="s">
        <v>21</v>
      </c>
      <c r="P85" s="169"/>
      <c r="Q85" s="18" t="s">
        <v>520</v>
      </c>
    </row>
    <row r="86" spans="1:17" s="28" customFormat="1" ht="19.5" customHeight="1" x14ac:dyDescent="0.25">
      <c r="A86" s="19">
        <v>21</v>
      </c>
      <c r="B86" s="187"/>
      <c r="C86" s="17" t="s">
        <v>108</v>
      </c>
      <c r="D86" s="4" t="s">
        <v>77</v>
      </c>
      <c r="E86" s="122"/>
      <c r="F86" s="115">
        <v>25</v>
      </c>
      <c r="G86" s="115" t="s">
        <v>118</v>
      </c>
      <c r="H86" s="216">
        <v>140.35999999999999</v>
      </c>
      <c r="I86" s="92">
        <f t="shared" si="11"/>
        <v>3508.9999999999995</v>
      </c>
      <c r="J86" s="231" t="s">
        <v>76</v>
      </c>
      <c r="K86" s="92">
        <f t="shared" si="12"/>
        <v>877.24999999999989</v>
      </c>
      <c r="L86" s="92">
        <f t="shared" si="13"/>
        <v>877.24999999999989</v>
      </c>
      <c r="M86" s="92">
        <f t="shared" si="14"/>
        <v>877.24999999999989</v>
      </c>
      <c r="N86" s="92">
        <f t="shared" si="15"/>
        <v>877.24999999999989</v>
      </c>
      <c r="O86" s="20" t="s">
        <v>21</v>
      </c>
      <c r="P86" s="169"/>
      <c r="Q86" s="18" t="s">
        <v>520</v>
      </c>
    </row>
    <row r="87" spans="1:17" s="28" customFormat="1" ht="19.5" customHeight="1" x14ac:dyDescent="0.25">
      <c r="A87" s="19">
        <v>22</v>
      </c>
      <c r="B87" s="187"/>
      <c r="C87" s="17" t="s">
        <v>109</v>
      </c>
      <c r="D87" s="4" t="s">
        <v>77</v>
      </c>
      <c r="E87" s="122"/>
      <c r="F87" s="115">
        <v>20</v>
      </c>
      <c r="G87" s="115" t="s">
        <v>117</v>
      </c>
      <c r="H87" s="216">
        <v>23.199999999999996</v>
      </c>
      <c r="I87" s="92">
        <f t="shared" si="11"/>
        <v>463.99999999999989</v>
      </c>
      <c r="J87" s="231" t="s">
        <v>76</v>
      </c>
      <c r="K87" s="92">
        <f t="shared" si="12"/>
        <v>115.99999999999997</v>
      </c>
      <c r="L87" s="92">
        <f t="shared" si="13"/>
        <v>115.99999999999997</v>
      </c>
      <c r="M87" s="92">
        <f t="shared" si="14"/>
        <v>115.99999999999997</v>
      </c>
      <c r="N87" s="92">
        <f t="shared" si="15"/>
        <v>115.99999999999997</v>
      </c>
      <c r="O87" s="20" t="s">
        <v>21</v>
      </c>
      <c r="P87" s="169"/>
      <c r="Q87" s="18" t="s">
        <v>520</v>
      </c>
    </row>
    <row r="88" spans="1:17" s="28" customFormat="1" ht="19.5" customHeight="1" x14ac:dyDescent="0.25">
      <c r="A88" s="19">
        <v>23</v>
      </c>
      <c r="B88" s="187"/>
      <c r="C88" s="17" t="s">
        <v>110</v>
      </c>
      <c r="D88" s="4" t="s">
        <v>77</v>
      </c>
      <c r="E88" s="122"/>
      <c r="F88" s="115">
        <v>15</v>
      </c>
      <c r="G88" s="115" t="s">
        <v>71</v>
      </c>
      <c r="H88" s="216">
        <v>25.52</v>
      </c>
      <c r="I88" s="92">
        <f t="shared" si="11"/>
        <v>382.8</v>
      </c>
      <c r="J88" s="231" t="s">
        <v>76</v>
      </c>
      <c r="K88" s="92">
        <f t="shared" si="12"/>
        <v>95.7</v>
      </c>
      <c r="L88" s="92">
        <f t="shared" si="13"/>
        <v>95.7</v>
      </c>
      <c r="M88" s="92">
        <f t="shared" si="14"/>
        <v>95.7</v>
      </c>
      <c r="N88" s="92">
        <f t="shared" si="15"/>
        <v>95.7</v>
      </c>
      <c r="O88" s="20" t="s">
        <v>21</v>
      </c>
      <c r="P88" s="169"/>
      <c r="Q88" s="18" t="s">
        <v>520</v>
      </c>
    </row>
    <row r="89" spans="1:17" s="28" customFormat="1" ht="19.5" customHeight="1" x14ac:dyDescent="0.25">
      <c r="A89" s="19">
        <v>24</v>
      </c>
      <c r="B89" s="187"/>
      <c r="C89" s="17" t="s">
        <v>111</v>
      </c>
      <c r="D89" s="4" t="s">
        <v>77</v>
      </c>
      <c r="E89" s="122"/>
      <c r="F89" s="115">
        <v>20</v>
      </c>
      <c r="G89" s="115" t="s">
        <v>117</v>
      </c>
      <c r="H89" s="216">
        <v>13.92</v>
      </c>
      <c r="I89" s="92">
        <f t="shared" si="11"/>
        <v>278.39999999999998</v>
      </c>
      <c r="J89" s="231" t="s">
        <v>76</v>
      </c>
      <c r="K89" s="92">
        <f t="shared" si="12"/>
        <v>69.599999999999994</v>
      </c>
      <c r="L89" s="92">
        <f t="shared" si="13"/>
        <v>69.599999999999994</v>
      </c>
      <c r="M89" s="92">
        <f t="shared" si="14"/>
        <v>69.599999999999994</v>
      </c>
      <c r="N89" s="92">
        <f t="shared" si="15"/>
        <v>69.599999999999994</v>
      </c>
      <c r="O89" s="20" t="s">
        <v>21</v>
      </c>
      <c r="P89" s="169"/>
      <c r="Q89" s="18" t="s">
        <v>520</v>
      </c>
    </row>
    <row r="90" spans="1:17" s="28" customFormat="1" ht="19.5" customHeight="1" x14ac:dyDescent="0.25">
      <c r="A90" s="19">
        <v>25</v>
      </c>
      <c r="B90" s="187"/>
      <c r="C90" s="17" t="s">
        <v>112</v>
      </c>
      <c r="D90" s="4" t="s">
        <v>77</v>
      </c>
      <c r="E90" s="122"/>
      <c r="F90" s="115">
        <v>10</v>
      </c>
      <c r="G90" s="115" t="s">
        <v>71</v>
      </c>
      <c r="H90" s="216">
        <v>52.199999999999996</v>
      </c>
      <c r="I90" s="92">
        <f t="shared" si="11"/>
        <v>522</v>
      </c>
      <c r="J90" s="231" t="s">
        <v>76</v>
      </c>
      <c r="K90" s="92">
        <f t="shared" si="12"/>
        <v>130.5</v>
      </c>
      <c r="L90" s="92">
        <f t="shared" si="13"/>
        <v>130.5</v>
      </c>
      <c r="M90" s="92">
        <f t="shared" si="14"/>
        <v>130.5</v>
      </c>
      <c r="N90" s="92">
        <f t="shared" si="15"/>
        <v>130.5</v>
      </c>
      <c r="O90" s="20" t="s">
        <v>21</v>
      </c>
      <c r="P90" s="169"/>
      <c r="Q90" s="18" t="s">
        <v>520</v>
      </c>
    </row>
    <row r="91" spans="1:17" s="28" customFormat="1" ht="19.5" customHeight="1" x14ac:dyDescent="0.25">
      <c r="A91" s="19">
        <v>26</v>
      </c>
      <c r="B91" s="187"/>
      <c r="C91" s="17" t="s">
        <v>113</v>
      </c>
      <c r="D91" s="4" t="s">
        <v>77</v>
      </c>
      <c r="E91" s="122"/>
      <c r="F91" s="115">
        <v>10</v>
      </c>
      <c r="G91" s="115" t="s">
        <v>118</v>
      </c>
      <c r="H91" s="216">
        <v>105.55999999999999</v>
      </c>
      <c r="I91" s="92">
        <f t="shared" si="11"/>
        <v>1055.5999999999999</v>
      </c>
      <c r="J91" s="231" t="s">
        <v>76</v>
      </c>
      <c r="K91" s="92">
        <f t="shared" si="12"/>
        <v>263.89999999999998</v>
      </c>
      <c r="L91" s="92">
        <f t="shared" si="13"/>
        <v>263.89999999999998</v>
      </c>
      <c r="M91" s="92">
        <f t="shared" si="14"/>
        <v>263.89999999999998</v>
      </c>
      <c r="N91" s="92">
        <f t="shared" si="15"/>
        <v>263.89999999999998</v>
      </c>
      <c r="O91" s="20" t="s">
        <v>21</v>
      </c>
      <c r="P91" s="169"/>
      <c r="Q91" s="18" t="s">
        <v>520</v>
      </c>
    </row>
    <row r="92" spans="1:17" s="28" customFormat="1" ht="19.5" customHeight="1" x14ac:dyDescent="0.25">
      <c r="A92" s="19">
        <v>27</v>
      </c>
      <c r="B92" s="187"/>
      <c r="C92" s="17" t="s">
        <v>114</v>
      </c>
      <c r="D92" s="4" t="s">
        <v>77</v>
      </c>
      <c r="E92" s="122"/>
      <c r="F92" s="115">
        <v>10</v>
      </c>
      <c r="G92" s="115" t="s">
        <v>71</v>
      </c>
      <c r="H92" s="216">
        <v>100</v>
      </c>
      <c r="I92" s="92">
        <f t="shared" si="11"/>
        <v>1000</v>
      </c>
      <c r="J92" s="231" t="s">
        <v>76</v>
      </c>
      <c r="K92" s="92">
        <f t="shared" si="12"/>
        <v>250</v>
      </c>
      <c r="L92" s="92">
        <f t="shared" si="13"/>
        <v>250</v>
      </c>
      <c r="M92" s="92">
        <f t="shared" si="14"/>
        <v>250</v>
      </c>
      <c r="N92" s="92">
        <f t="shared" si="15"/>
        <v>250</v>
      </c>
      <c r="O92" s="20" t="s">
        <v>21</v>
      </c>
      <c r="P92" s="169"/>
      <c r="Q92" s="18" t="s">
        <v>520</v>
      </c>
    </row>
    <row r="93" spans="1:17" s="28" customFormat="1" ht="19.5" customHeight="1" x14ac:dyDescent="0.25">
      <c r="A93" s="19">
        <v>28</v>
      </c>
      <c r="B93" s="187"/>
      <c r="C93" s="17" t="s">
        <v>115</v>
      </c>
      <c r="D93" s="4" t="s">
        <v>77</v>
      </c>
      <c r="E93" s="122"/>
      <c r="F93" s="115">
        <v>12</v>
      </c>
      <c r="G93" s="115" t="s">
        <v>72</v>
      </c>
      <c r="H93" s="216">
        <v>25.52</v>
      </c>
      <c r="I93" s="92">
        <f t="shared" si="11"/>
        <v>306.24</v>
      </c>
      <c r="J93" s="231" t="s">
        <v>76</v>
      </c>
      <c r="K93" s="92">
        <f t="shared" si="12"/>
        <v>76.56</v>
      </c>
      <c r="L93" s="92">
        <f t="shared" si="13"/>
        <v>76.56</v>
      </c>
      <c r="M93" s="92">
        <f t="shared" si="14"/>
        <v>76.56</v>
      </c>
      <c r="N93" s="92">
        <f t="shared" si="15"/>
        <v>76.56</v>
      </c>
      <c r="O93" s="20" t="s">
        <v>21</v>
      </c>
      <c r="P93" s="169"/>
      <c r="Q93" s="18" t="s">
        <v>520</v>
      </c>
    </row>
    <row r="94" spans="1:17" s="28" customFormat="1" ht="19.5" customHeight="1" x14ac:dyDescent="0.25">
      <c r="A94" s="19">
        <v>29</v>
      </c>
      <c r="B94" s="187"/>
      <c r="C94" s="17" t="s">
        <v>116</v>
      </c>
      <c r="D94" s="4" t="s">
        <v>77</v>
      </c>
      <c r="E94" s="122"/>
      <c r="F94" s="115">
        <v>5</v>
      </c>
      <c r="G94" s="115" t="s">
        <v>71</v>
      </c>
      <c r="H94" s="216">
        <v>174.95679999999999</v>
      </c>
      <c r="I94" s="92">
        <f t="shared" si="11"/>
        <v>874.78399999999988</v>
      </c>
      <c r="J94" s="231" t="s">
        <v>76</v>
      </c>
      <c r="K94" s="92">
        <f t="shared" si="12"/>
        <v>218.69599999999997</v>
      </c>
      <c r="L94" s="92">
        <f t="shared" si="13"/>
        <v>218.69599999999997</v>
      </c>
      <c r="M94" s="92">
        <f t="shared" si="14"/>
        <v>218.69599999999997</v>
      </c>
      <c r="N94" s="92">
        <f t="shared" si="15"/>
        <v>218.69599999999997</v>
      </c>
      <c r="O94" s="20" t="s">
        <v>21</v>
      </c>
      <c r="P94" s="169"/>
      <c r="Q94" s="18" t="s">
        <v>520</v>
      </c>
    </row>
    <row r="95" spans="1:17" s="61" customFormat="1" ht="19.5" customHeight="1" x14ac:dyDescent="0.2">
      <c r="A95" s="59"/>
      <c r="B95" s="185" t="s">
        <v>122</v>
      </c>
      <c r="C95" s="52" t="s">
        <v>123</v>
      </c>
      <c r="D95" s="59"/>
      <c r="E95" s="123"/>
      <c r="F95" s="124"/>
      <c r="G95" s="124"/>
      <c r="H95" s="218"/>
      <c r="I95" s="95">
        <f>SUM(I96:I97)</f>
        <v>94310.237999999998</v>
      </c>
      <c r="J95" s="203"/>
      <c r="K95" s="156"/>
      <c r="L95" s="156"/>
      <c r="M95" s="156"/>
      <c r="N95" s="156"/>
      <c r="O95" s="60"/>
      <c r="P95" s="203"/>
      <c r="Q95" s="206"/>
    </row>
    <row r="96" spans="1:17" s="28" customFormat="1" ht="19.5" customHeight="1" x14ac:dyDescent="0.25">
      <c r="A96" s="19">
        <v>1</v>
      </c>
      <c r="B96" s="187"/>
      <c r="C96" s="17" t="s">
        <v>124</v>
      </c>
      <c r="D96" s="4" t="s">
        <v>77</v>
      </c>
      <c r="E96" s="122"/>
      <c r="F96" s="114">
        <v>90</v>
      </c>
      <c r="G96" s="115" t="s">
        <v>126</v>
      </c>
      <c r="H96" s="216">
        <v>920.18</v>
      </c>
      <c r="I96" s="92">
        <f t="shared" si="11"/>
        <v>82816.2</v>
      </c>
      <c r="J96" s="231" t="s">
        <v>76</v>
      </c>
      <c r="K96" s="92">
        <f t="shared" si="12"/>
        <v>20704.05</v>
      </c>
      <c r="L96" s="92">
        <f t="shared" si="13"/>
        <v>20704.05</v>
      </c>
      <c r="M96" s="92">
        <f t="shared" si="14"/>
        <v>20704.05</v>
      </c>
      <c r="N96" s="92">
        <f t="shared" si="15"/>
        <v>20704.05</v>
      </c>
      <c r="O96" s="20" t="s">
        <v>21</v>
      </c>
      <c r="P96" s="169"/>
      <c r="Q96" s="18" t="s">
        <v>520</v>
      </c>
    </row>
    <row r="97" spans="1:17" s="28" customFormat="1" ht="19.5" customHeight="1" x14ac:dyDescent="0.25">
      <c r="A97" s="19">
        <v>2</v>
      </c>
      <c r="B97" s="187"/>
      <c r="C97" s="17" t="s">
        <v>125</v>
      </c>
      <c r="D97" s="4" t="s">
        <v>77</v>
      </c>
      <c r="E97" s="122"/>
      <c r="F97" s="114">
        <v>600</v>
      </c>
      <c r="G97" s="115" t="s">
        <v>71</v>
      </c>
      <c r="H97" s="216">
        <v>19.15673</v>
      </c>
      <c r="I97" s="92">
        <f t="shared" si="11"/>
        <v>11494.038</v>
      </c>
      <c r="J97" s="231" t="s">
        <v>76</v>
      </c>
      <c r="K97" s="92">
        <f t="shared" si="12"/>
        <v>2873.5095000000001</v>
      </c>
      <c r="L97" s="92">
        <f t="shared" si="13"/>
        <v>2873.5095000000001</v>
      </c>
      <c r="M97" s="92">
        <f t="shared" si="14"/>
        <v>2873.5095000000001</v>
      </c>
      <c r="N97" s="92">
        <f t="shared" si="15"/>
        <v>2873.5095000000001</v>
      </c>
      <c r="O97" s="20" t="s">
        <v>21</v>
      </c>
      <c r="P97" s="169"/>
      <c r="Q97" s="18" t="s">
        <v>520</v>
      </c>
    </row>
    <row r="98" spans="1:17" s="61" customFormat="1" ht="19.5" customHeight="1" x14ac:dyDescent="0.2">
      <c r="A98" s="59"/>
      <c r="B98" s="185" t="s">
        <v>127</v>
      </c>
      <c r="C98" s="52" t="s">
        <v>128</v>
      </c>
      <c r="D98" s="59"/>
      <c r="E98" s="124"/>
      <c r="F98" s="124"/>
      <c r="G98" s="124"/>
      <c r="H98" s="219"/>
      <c r="I98" s="95">
        <f>SUM(I99)</f>
        <v>1798.0500000000002</v>
      </c>
      <c r="J98" s="203"/>
      <c r="K98" s="156"/>
      <c r="L98" s="156"/>
      <c r="M98" s="156"/>
      <c r="N98" s="156"/>
      <c r="O98" s="60"/>
      <c r="P98" s="203"/>
      <c r="Q98" s="206"/>
    </row>
    <row r="99" spans="1:17" s="28" customFormat="1" ht="19.5" customHeight="1" x14ac:dyDescent="0.2">
      <c r="A99" s="29">
        <v>1</v>
      </c>
      <c r="B99" s="188"/>
      <c r="C99" s="17" t="s">
        <v>129</v>
      </c>
      <c r="D99" s="4" t="s">
        <v>77</v>
      </c>
      <c r="E99" s="122"/>
      <c r="F99" s="114">
        <v>10</v>
      </c>
      <c r="G99" s="115" t="s">
        <v>72</v>
      </c>
      <c r="H99" s="216">
        <v>179.80500000000001</v>
      </c>
      <c r="I99" s="96">
        <f>F99*H99</f>
        <v>1798.0500000000002</v>
      </c>
      <c r="J99" s="231" t="s">
        <v>76</v>
      </c>
      <c r="K99" s="92">
        <f t="shared" si="12"/>
        <v>449.51250000000005</v>
      </c>
      <c r="L99" s="92">
        <f t="shared" si="13"/>
        <v>449.51250000000005</v>
      </c>
      <c r="M99" s="92">
        <f t="shared" si="14"/>
        <v>449.51250000000005</v>
      </c>
      <c r="N99" s="92">
        <f t="shared" si="15"/>
        <v>449.51250000000005</v>
      </c>
      <c r="O99" s="20" t="s">
        <v>21</v>
      </c>
      <c r="P99" s="169"/>
      <c r="Q99" s="18" t="s">
        <v>520</v>
      </c>
    </row>
    <row r="100" spans="1:17" s="61" customFormat="1" ht="19.5" customHeight="1" x14ac:dyDescent="0.2">
      <c r="A100" s="59"/>
      <c r="B100" s="185" t="s">
        <v>130</v>
      </c>
      <c r="C100" s="52" t="s">
        <v>131</v>
      </c>
      <c r="D100" s="58"/>
      <c r="E100" s="124"/>
      <c r="F100" s="124"/>
      <c r="G100" s="124"/>
      <c r="H100" s="219"/>
      <c r="I100" s="95">
        <f>SUM(I101)</f>
        <v>3025.52</v>
      </c>
      <c r="J100" s="203"/>
      <c r="K100" s="156"/>
      <c r="L100" s="156"/>
      <c r="M100" s="156"/>
      <c r="N100" s="156"/>
      <c r="O100" s="60"/>
      <c r="P100" s="203"/>
      <c r="Q100" s="206"/>
    </row>
    <row r="101" spans="1:17" s="28" customFormat="1" ht="19.5" customHeight="1" x14ac:dyDescent="0.2">
      <c r="A101" s="29">
        <v>1</v>
      </c>
      <c r="B101" s="188"/>
      <c r="C101" s="17" t="s">
        <v>132</v>
      </c>
      <c r="D101" s="4" t="s">
        <v>77</v>
      </c>
      <c r="E101" s="122"/>
      <c r="F101" s="114">
        <v>4</v>
      </c>
      <c r="G101" s="115" t="s">
        <v>71</v>
      </c>
      <c r="H101" s="216">
        <v>756.38</v>
      </c>
      <c r="I101" s="96">
        <f>F101*H101</f>
        <v>3025.52</v>
      </c>
      <c r="J101" s="231" t="s">
        <v>76</v>
      </c>
      <c r="K101" s="92">
        <f t="shared" si="12"/>
        <v>756.38</v>
      </c>
      <c r="L101" s="92">
        <f t="shared" si="13"/>
        <v>756.38</v>
      </c>
      <c r="M101" s="92">
        <f t="shared" si="14"/>
        <v>756.38</v>
      </c>
      <c r="N101" s="92">
        <f t="shared" si="15"/>
        <v>756.38</v>
      </c>
      <c r="O101" s="20" t="s">
        <v>21</v>
      </c>
      <c r="P101" s="169"/>
      <c r="Q101" s="18" t="s">
        <v>520</v>
      </c>
    </row>
    <row r="102" spans="1:17" s="61" customFormat="1" ht="19.5" customHeight="1" x14ac:dyDescent="0.2">
      <c r="A102" s="59"/>
      <c r="B102" s="185" t="s">
        <v>133</v>
      </c>
      <c r="C102" s="52" t="s">
        <v>134</v>
      </c>
      <c r="D102" s="59"/>
      <c r="E102" s="124"/>
      <c r="F102" s="124"/>
      <c r="G102" s="124"/>
      <c r="H102" s="218"/>
      <c r="I102" s="95">
        <f>SUM(I103:I106)</f>
        <v>1559.74</v>
      </c>
      <c r="J102" s="203"/>
      <c r="K102" s="156"/>
      <c r="L102" s="156"/>
      <c r="M102" s="156"/>
      <c r="N102" s="156"/>
      <c r="O102" s="60"/>
      <c r="P102" s="203"/>
      <c r="Q102" s="206"/>
    </row>
    <row r="103" spans="1:17" s="28" customFormat="1" ht="19.5" customHeight="1" x14ac:dyDescent="0.25">
      <c r="A103" s="19">
        <v>1</v>
      </c>
      <c r="B103" s="188"/>
      <c r="C103" s="17" t="s">
        <v>135</v>
      </c>
      <c r="D103" s="4" t="s">
        <v>77</v>
      </c>
      <c r="E103" s="122"/>
      <c r="F103" s="115">
        <v>1</v>
      </c>
      <c r="G103" s="115" t="s">
        <v>73</v>
      </c>
      <c r="H103" s="216">
        <v>617.74800000000005</v>
      </c>
      <c r="I103" s="96">
        <f t="shared" ref="I103:I106" si="16">F103*H103</f>
        <v>617.74800000000005</v>
      </c>
      <c r="J103" s="231" t="s">
        <v>76</v>
      </c>
      <c r="K103" s="92">
        <f t="shared" si="12"/>
        <v>154.43700000000001</v>
      </c>
      <c r="L103" s="92">
        <f t="shared" si="13"/>
        <v>154.43700000000001</v>
      </c>
      <c r="M103" s="92">
        <f t="shared" si="14"/>
        <v>154.43700000000001</v>
      </c>
      <c r="N103" s="92">
        <f t="shared" si="15"/>
        <v>154.43700000000001</v>
      </c>
      <c r="O103" s="20" t="s">
        <v>21</v>
      </c>
      <c r="P103" s="169"/>
      <c r="Q103" s="18" t="s">
        <v>520</v>
      </c>
    </row>
    <row r="104" spans="1:17" s="28" customFormat="1" ht="19.5" customHeight="1" x14ac:dyDescent="0.25">
      <c r="A104" s="19">
        <v>2</v>
      </c>
      <c r="B104" s="188"/>
      <c r="C104" s="17" t="s">
        <v>136</v>
      </c>
      <c r="D104" s="4" t="s">
        <v>77</v>
      </c>
      <c r="E104" s="122"/>
      <c r="F104" s="115">
        <v>6</v>
      </c>
      <c r="G104" s="115" t="s">
        <v>71</v>
      </c>
      <c r="H104" s="216">
        <v>41.991999999999997</v>
      </c>
      <c r="I104" s="96">
        <f t="shared" si="16"/>
        <v>251.952</v>
      </c>
      <c r="J104" s="231" t="s">
        <v>76</v>
      </c>
      <c r="K104" s="92">
        <f t="shared" si="12"/>
        <v>62.988</v>
      </c>
      <c r="L104" s="92">
        <f t="shared" si="13"/>
        <v>62.988</v>
      </c>
      <c r="M104" s="92">
        <f t="shared" si="14"/>
        <v>62.988</v>
      </c>
      <c r="N104" s="92">
        <f t="shared" si="15"/>
        <v>62.988</v>
      </c>
      <c r="O104" s="20" t="s">
        <v>21</v>
      </c>
      <c r="P104" s="169"/>
      <c r="Q104" s="18" t="s">
        <v>520</v>
      </c>
    </row>
    <row r="105" spans="1:17" s="28" customFormat="1" ht="19.5" customHeight="1" x14ac:dyDescent="0.25">
      <c r="A105" s="19">
        <v>3</v>
      </c>
      <c r="B105" s="188"/>
      <c r="C105" s="17" t="s">
        <v>137</v>
      </c>
      <c r="D105" s="4" t="s">
        <v>77</v>
      </c>
      <c r="E105" s="122"/>
      <c r="F105" s="115">
        <v>2</v>
      </c>
      <c r="G105" s="115" t="s">
        <v>71</v>
      </c>
      <c r="H105" s="216">
        <v>145</v>
      </c>
      <c r="I105" s="96">
        <f t="shared" si="16"/>
        <v>290</v>
      </c>
      <c r="J105" s="231" t="s">
        <v>76</v>
      </c>
      <c r="K105" s="92">
        <f t="shared" si="12"/>
        <v>72.5</v>
      </c>
      <c r="L105" s="92">
        <f t="shared" si="13"/>
        <v>72.5</v>
      </c>
      <c r="M105" s="92">
        <f t="shared" si="14"/>
        <v>72.5</v>
      </c>
      <c r="N105" s="92">
        <f t="shared" si="15"/>
        <v>72.5</v>
      </c>
      <c r="O105" s="20" t="s">
        <v>21</v>
      </c>
      <c r="P105" s="169"/>
      <c r="Q105" s="18" t="s">
        <v>520</v>
      </c>
    </row>
    <row r="106" spans="1:17" s="28" customFormat="1" ht="19.5" customHeight="1" x14ac:dyDescent="0.25">
      <c r="A106" s="19">
        <v>4</v>
      </c>
      <c r="B106" s="188"/>
      <c r="C106" s="17" t="s">
        <v>138</v>
      </c>
      <c r="D106" s="4" t="s">
        <v>77</v>
      </c>
      <c r="E106" s="122"/>
      <c r="F106" s="115">
        <v>2</v>
      </c>
      <c r="G106" s="115" t="s">
        <v>71</v>
      </c>
      <c r="H106" s="216">
        <v>200.02</v>
      </c>
      <c r="I106" s="96">
        <f t="shared" si="16"/>
        <v>400.04</v>
      </c>
      <c r="J106" s="231" t="s">
        <v>76</v>
      </c>
      <c r="K106" s="92">
        <f t="shared" si="12"/>
        <v>100.01</v>
      </c>
      <c r="L106" s="92">
        <f t="shared" si="13"/>
        <v>100.01</v>
      </c>
      <c r="M106" s="92">
        <f t="shared" si="14"/>
        <v>100.01</v>
      </c>
      <c r="N106" s="92">
        <f t="shared" si="15"/>
        <v>100.01</v>
      </c>
      <c r="O106" s="20" t="s">
        <v>21</v>
      </c>
      <c r="P106" s="169"/>
      <c r="Q106" s="18" t="s">
        <v>520</v>
      </c>
    </row>
    <row r="107" spans="1:17" s="61" customFormat="1" ht="22.5" customHeight="1" x14ac:dyDescent="0.2">
      <c r="A107" s="59"/>
      <c r="B107" s="185" t="s">
        <v>139</v>
      </c>
      <c r="C107" s="52" t="s">
        <v>140</v>
      </c>
      <c r="D107" s="59"/>
      <c r="E107" s="124"/>
      <c r="F107" s="124"/>
      <c r="G107" s="124"/>
      <c r="H107" s="218"/>
      <c r="I107" s="95">
        <f>SUM(I108:I114)</f>
        <v>1836.0799999999995</v>
      </c>
      <c r="J107" s="203"/>
      <c r="K107" s="156"/>
      <c r="L107" s="156"/>
      <c r="M107" s="156"/>
      <c r="N107" s="156"/>
      <c r="O107" s="60"/>
      <c r="P107" s="203"/>
      <c r="Q107" s="206"/>
    </row>
    <row r="108" spans="1:17" s="28" customFormat="1" ht="19.5" customHeight="1" x14ac:dyDescent="0.25">
      <c r="A108" s="19">
        <v>1</v>
      </c>
      <c r="B108" s="188"/>
      <c r="C108" s="17" t="s">
        <v>141</v>
      </c>
      <c r="D108" s="4" t="s">
        <v>77</v>
      </c>
      <c r="E108" s="122"/>
      <c r="F108" s="115">
        <v>6</v>
      </c>
      <c r="G108" s="115" t="s">
        <v>71</v>
      </c>
      <c r="H108" s="216">
        <v>42.212399999999995</v>
      </c>
      <c r="I108" s="96">
        <f t="shared" ref="I108:I114" si="17">F108*H108</f>
        <v>253.27439999999996</v>
      </c>
      <c r="J108" s="231" t="s">
        <v>76</v>
      </c>
      <c r="K108" s="92">
        <f t="shared" si="12"/>
        <v>63.318599999999989</v>
      </c>
      <c r="L108" s="92">
        <f t="shared" si="13"/>
        <v>63.318599999999989</v>
      </c>
      <c r="M108" s="92">
        <f t="shared" si="14"/>
        <v>63.318599999999989</v>
      </c>
      <c r="N108" s="92">
        <f t="shared" si="15"/>
        <v>63.318599999999989</v>
      </c>
      <c r="O108" s="20" t="s">
        <v>21</v>
      </c>
      <c r="P108" s="169"/>
      <c r="Q108" s="18" t="s">
        <v>520</v>
      </c>
    </row>
    <row r="109" spans="1:17" s="28" customFormat="1" ht="19.5" customHeight="1" x14ac:dyDescent="0.25">
      <c r="A109" s="19">
        <v>2</v>
      </c>
      <c r="B109" s="188"/>
      <c r="C109" s="17" t="s">
        <v>142</v>
      </c>
      <c r="D109" s="4" t="s">
        <v>77</v>
      </c>
      <c r="E109" s="122"/>
      <c r="F109" s="115">
        <v>12</v>
      </c>
      <c r="G109" s="115" t="s">
        <v>71</v>
      </c>
      <c r="H109" s="216">
        <v>0.69599999999999995</v>
      </c>
      <c r="I109" s="96">
        <f t="shared" si="17"/>
        <v>8.3520000000000003</v>
      </c>
      <c r="J109" s="231" t="s">
        <v>76</v>
      </c>
      <c r="K109" s="92">
        <f t="shared" si="12"/>
        <v>2.0880000000000001</v>
      </c>
      <c r="L109" s="92">
        <f t="shared" si="13"/>
        <v>2.0880000000000001</v>
      </c>
      <c r="M109" s="92">
        <f t="shared" si="14"/>
        <v>2.0880000000000001</v>
      </c>
      <c r="N109" s="92">
        <f t="shared" si="15"/>
        <v>2.0880000000000001</v>
      </c>
      <c r="O109" s="20" t="s">
        <v>21</v>
      </c>
      <c r="P109" s="169"/>
      <c r="Q109" s="18" t="s">
        <v>520</v>
      </c>
    </row>
    <row r="110" spans="1:17" s="28" customFormat="1" ht="19.5" customHeight="1" x14ac:dyDescent="0.25">
      <c r="A110" s="19">
        <v>3</v>
      </c>
      <c r="B110" s="188"/>
      <c r="C110" s="17" t="s">
        <v>143</v>
      </c>
      <c r="D110" s="4" t="s">
        <v>77</v>
      </c>
      <c r="E110" s="122"/>
      <c r="F110" s="115">
        <v>5</v>
      </c>
      <c r="G110" s="115" t="s">
        <v>71</v>
      </c>
      <c r="H110" s="216">
        <v>147.89999999999998</v>
      </c>
      <c r="I110" s="96">
        <f t="shared" si="17"/>
        <v>739.49999999999989</v>
      </c>
      <c r="J110" s="231" t="s">
        <v>76</v>
      </c>
      <c r="K110" s="92">
        <f t="shared" si="12"/>
        <v>184.87499999999997</v>
      </c>
      <c r="L110" s="92">
        <f t="shared" si="13"/>
        <v>184.87499999999997</v>
      </c>
      <c r="M110" s="92">
        <f t="shared" si="14"/>
        <v>184.87499999999997</v>
      </c>
      <c r="N110" s="92">
        <f t="shared" si="15"/>
        <v>184.87499999999997</v>
      </c>
      <c r="O110" s="20" t="s">
        <v>21</v>
      </c>
      <c r="P110" s="169"/>
      <c r="Q110" s="18" t="s">
        <v>520</v>
      </c>
    </row>
    <row r="111" spans="1:17" s="28" customFormat="1" ht="19.5" customHeight="1" x14ac:dyDescent="0.25">
      <c r="A111" s="19">
        <v>4</v>
      </c>
      <c r="B111" s="188"/>
      <c r="C111" s="17" t="s">
        <v>144</v>
      </c>
      <c r="D111" s="4" t="s">
        <v>77</v>
      </c>
      <c r="E111" s="122"/>
      <c r="F111" s="115">
        <v>1</v>
      </c>
      <c r="G111" s="115" t="s">
        <v>71</v>
      </c>
      <c r="H111" s="216">
        <v>151.40039999999999</v>
      </c>
      <c r="I111" s="96">
        <f t="shared" si="17"/>
        <v>151.40039999999999</v>
      </c>
      <c r="J111" s="231" t="s">
        <v>76</v>
      </c>
      <c r="K111" s="92">
        <f t="shared" si="12"/>
        <v>37.850099999999998</v>
      </c>
      <c r="L111" s="92">
        <f t="shared" si="13"/>
        <v>37.850099999999998</v>
      </c>
      <c r="M111" s="92">
        <f t="shared" si="14"/>
        <v>37.850099999999998</v>
      </c>
      <c r="N111" s="92">
        <f t="shared" si="15"/>
        <v>37.850099999999998</v>
      </c>
      <c r="O111" s="20" t="s">
        <v>21</v>
      </c>
      <c r="P111" s="169"/>
      <c r="Q111" s="18" t="s">
        <v>520</v>
      </c>
    </row>
    <row r="112" spans="1:17" s="28" customFormat="1" ht="19.5" customHeight="1" x14ac:dyDescent="0.25">
      <c r="A112" s="19">
        <v>5</v>
      </c>
      <c r="B112" s="188"/>
      <c r="C112" s="17" t="s">
        <v>145</v>
      </c>
      <c r="D112" s="4" t="s">
        <v>77</v>
      </c>
      <c r="E112" s="122"/>
      <c r="F112" s="115">
        <v>58</v>
      </c>
      <c r="G112" s="115" t="s">
        <v>71</v>
      </c>
      <c r="H112" s="216">
        <v>2.3779999999999997</v>
      </c>
      <c r="I112" s="96">
        <f t="shared" si="17"/>
        <v>137.92399999999998</v>
      </c>
      <c r="J112" s="231" t="s">
        <v>76</v>
      </c>
      <c r="K112" s="92">
        <f t="shared" si="12"/>
        <v>34.480999999999995</v>
      </c>
      <c r="L112" s="92">
        <f t="shared" si="13"/>
        <v>34.480999999999995</v>
      </c>
      <c r="M112" s="92">
        <f t="shared" si="14"/>
        <v>34.480999999999995</v>
      </c>
      <c r="N112" s="92">
        <f t="shared" si="15"/>
        <v>34.480999999999995</v>
      </c>
      <c r="O112" s="20" t="s">
        <v>21</v>
      </c>
      <c r="P112" s="169"/>
      <c r="Q112" s="18" t="s">
        <v>520</v>
      </c>
    </row>
    <row r="113" spans="1:17" s="28" customFormat="1" ht="19.5" customHeight="1" x14ac:dyDescent="0.25">
      <c r="A113" s="19">
        <v>6</v>
      </c>
      <c r="B113" s="188"/>
      <c r="C113" s="17" t="s">
        <v>146</v>
      </c>
      <c r="D113" s="4" t="s">
        <v>77</v>
      </c>
      <c r="E113" s="122"/>
      <c r="F113" s="115">
        <v>29</v>
      </c>
      <c r="G113" s="115" t="s">
        <v>71</v>
      </c>
      <c r="H113" s="216">
        <v>1.218</v>
      </c>
      <c r="I113" s="96">
        <f t="shared" si="17"/>
        <v>35.322000000000003</v>
      </c>
      <c r="J113" s="231" t="s">
        <v>76</v>
      </c>
      <c r="K113" s="92">
        <f t="shared" si="12"/>
        <v>8.8305000000000007</v>
      </c>
      <c r="L113" s="92">
        <f t="shared" si="13"/>
        <v>8.8305000000000007</v>
      </c>
      <c r="M113" s="92">
        <f t="shared" si="14"/>
        <v>8.8305000000000007</v>
      </c>
      <c r="N113" s="92">
        <f t="shared" si="15"/>
        <v>8.8305000000000007</v>
      </c>
      <c r="O113" s="20" t="s">
        <v>21</v>
      </c>
      <c r="P113" s="169"/>
      <c r="Q113" s="18" t="s">
        <v>520</v>
      </c>
    </row>
    <row r="114" spans="1:17" s="28" customFormat="1" ht="19.5" customHeight="1" x14ac:dyDescent="0.25">
      <c r="A114" s="19">
        <v>7</v>
      </c>
      <c r="B114" s="188"/>
      <c r="C114" s="38" t="s">
        <v>147</v>
      </c>
      <c r="D114" s="4" t="s">
        <v>77</v>
      </c>
      <c r="E114" s="122"/>
      <c r="F114" s="115">
        <v>30</v>
      </c>
      <c r="G114" s="115" t="s">
        <v>71</v>
      </c>
      <c r="H114" s="216">
        <v>17.010239999999996</v>
      </c>
      <c r="I114" s="96">
        <f t="shared" si="17"/>
        <v>510.30719999999985</v>
      </c>
      <c r="J114" s="231" t="s">
        <v>76</v>
      </c>
      <c r="K114" s="92">
        <f t="shared" si="12"/>
        <v>127.57679999999996</v>
      </c>
      <c r="L114" s="92">
        <f t="shared" si="13"/>
        <v>127.57679999999996</v>
      </c>
      <c r="M114" s="92">
        <f t="shared" si="14"/>
        <v>127.57679999999996</v>
      </c>
      <c r="N114" s="92">
        <f t="shared" si="15"/>
        <v>127.57679999999996</v>
      </c>
      <c r="O114" s="20" t="s">
        <v>21</v>
      </c>
      <c r="P114" s="169"/>
      <c r="Q114" s="18" t="s">
        <v>520</v>
      </c>
    </row>
    <row r="115" spans="1:17" s="61" customFormat="1" ht="19.5" customHeight="1" x14ac:dyDescent="0.25">
      <c r="A115" s="62"/>
      <c r="B115" s="185">
        <v>24801</v>
      </c>
      <c r="C115" s="52" t="s">
        <v>444</v>
      </c>
      <c r="D115" s="59"/>
      <c r="E115" s="124"/>
      <c r="F115" s="117"/>
      <c r="G115" s="117"/>
      <c r="H115" s="217"/>
      <c r="I115" s="95">
        <f>SUM(I116:I119)</f>
        <v>17711</v>
      </c>
      <c r="J115" s="232"/>
      <c r="K115" s="91"/>
      <c r="L115" s="91"/>
      <c r="M115" s="91"/>
      <c r="N115" s="91"/>
      <c r="O115" s="60"/>
      <c r="P115" s="203"/>
      <c r="Q115" s="56"/>
    </row>
    <row r="116" spans="1:17" s="28" customFormat="1" ht="19.5" customHeight="1" x14ac:dyDescent="0.25">
      <c r="A116" s="8">
        <v>1</v>
      </c>
      <c r="B116" s="186"/>
      <c r="C116" s="7" t="s">
        <v>445</v>
      </c>
      <c r="D116" s="4" t="s">
        <v>77</v>
      </c>
      <c r="E116" s="118"/>
      <c r="F116" s="119">
        <v>1</v>
      </c>
      <c r="G116" s="119" t="s">
        <v>71</v>
      </c>
      <c r="H116" s="216">
        <v>261</v>
      </c>
      <c r="I116" s="97">
        <f t="shared" ref="I116:I119" si="18">F116*H116</f>
        <v>261</v>
      </c>
      <c r="J116" s="231" t="s">
        <v>76</v>
      </c>
      <c r="K116" s="92">
        <f>I116/4</f>
        <v>65.25</v>
      </c>
      <c r="L116" s="92">
        <f>I116/4</f>
        <v>65.25</v>
      </c>
      <c r="M116" s="92">
        <f>I116/4</f>
        <v>65.25</v>
      </c>
      <c r="N116" s="92">
        <f>I116/4</f>
        <v>65.25</v>
      </c>
      <c r="O116" s="20" t="s">
        <v>21</v>
      </c>
      <c r="P116" s="169"/>
      <c r="Q116" s="18" t="s">
        <v>520</v>
      </c>
    </row>
    <row r="117" spans="1:17" s="28" customFormat="1" ht="19.5" customHeight="1" x14ac:dyDescent="0.25">
      <c r="A117" s="8">
        <v>2</v>
      </c>
      <c r="B117" s="186"/>
      <c r="C117" s="7" t="s">
        <v>401</v>
      </c>
      <c r="D117" s="4" t="s">
        <v>77</v>
      </c>
      <c r="E117" s="118"/>
      <c r="F117" s="119">
        <v>15</v>
      </c>
      <c r="G117" s="119" t="s">
        <v>71</v>
      </c>
      <c r="H117" s="216">
        <v>650</v>
      </c>
      <c r="I117" s="97">
        <f t="shared" si="18"/>
        <v>9750</v>
      </c>
      <c r="J117" s="231" t="s">
        <v>76</v>
      </c>
      <c r="K117" s="92">
        <f t="shared" ref="K117:K119" si="19">I117/4</f>
        <v>2437.5</v>
      </c>
      <c r="L117" s="92">
        <f t="shared" ref="L117:L119" si="20">I117/4</f>
        <v>2437.5</v>
      </c>
      <c r="M117" s="92">
        <f t="shared" ref="M117:M119" si="21">I117/4</f>
        <v>2437.5</v>
      </c>
      <c r="N117" s="92">
        <f t="shared" ref="N117:N119" si="22">I117/4</f>
        <v>2437.5</v>
      </c>
      <c r="O117" s="20" t="s">
        <v>21</v>
      </c>
      <c r="P117" s="169"/>
      <c r="Q117" s="18" t="s">
        <v>520</v>
      </c>
    </row>
    <row r="118" spans="1:17" s="28" customFormat="1" ht="19.5" customHeight="1" x14ac:dyDescent="0.25">
      <c r="A118" s="8">
        <v>3</v>
      </c>
      <c r="B118" s="186"/>
      <c r="C118" s="7" t="s">
        <v>151</v>
      </c>
      <c r="D118" s="4" t="s">
        <v>77</v>
      </c>
      <c r="E118" s="118"/>
      <c r="F118" s="119">
        <v>200</v>
      </c>
      <c r="G118" s="119" t="s">
        <v>71</v>
      </c>
      <c r="H118" s="216">
        <v>28</v>
      </c>
      <c r="I118" s="97">
        <f t="shared" si="18"/>
        <v>5600</v>
      </c>
      <c r="J118" s="231" t="s">
        <v>76</v>
      </c>
      <c r="K118" s="92">
        <f t="shared" si="19"/>
        <v>1400</v>
      </c>
      <c r="L118" s="92">
        <f t="shared" si="20"/>
        <v>1400</v>
      </c>
      <c r="M118" s="92">
        <f t="shared" si="21"/>
        <v>1400</v>
      </c>
      <c r="N118" s="92">
        <f t="shared" si="22"/>
        <v>1400</v>
      </c>
      <c r="O118" s="20" t="s">
        <v>21</v>
      </c>
      <c r="P118" s="169"/>
      <c r="Q118" s="18" t="s">
        <v>520</v>
      </c>
    </row>
    <row r="119" spans="1:17" s="28" customFormat="1" ht="19.5" customHeight="1" x14ac:dyDescent="0.25">
      <c r="A119" s="8">
        <v>4</v>
      </c>
      <c r="B119" s="186"/>
      <c r="C119" s="7" t="s">
        <v>152</v>
      </c>
      <c r="D119" s="4" t="s">
        <v>77</v>
      </c>
      <c r="E119" s="118"/>
      <c r="F119" s="119">
        <v>300</v>
      </c>
      <c r="G119" s="119" t="s">
        <v>71</v>
      </c>
      <c r="H119" s="216">
        <v>7</v>
      </c>
      <c r="I119" s="97">
        <f t="shared" si="18"/>
        <v>2100</v>
      </c>
      <c r="J119" s="231" t="s">
        <v>76</v>
      </c>
      <c r="K119" s="92">
        <f t="shared" si="19"/>
        <v>525</v>
      </c>
      <c r="L119" s="92">
        <f t="shared" si="20"/>
        <v>525</v>
      </c>
      <c r="M119" s="92">
        <f t="shared" si="21"/>
        <v>525</v>
      </c>
      <c r="N119" s="92">
        <f t="shared" si="22"/>
        <v>525</v>
      </c>
      <c r="O119" s="20" t="s">
        <v>21</v>
      </c>
      <c r="P119" s="169"/>
      <c r="Q119" s="18" t="s">
        <v>520</v>
      </c>
    </row>
    <row r="120" spans="1:17" s="61" customFormat="1" ht="21.75" customHeight="1" x14ac:dyDescent="0.2">
      <c r="A120" s="59"/>
      <c r="B120" s="185" t="s">
        <v>153</v>
      </c>
      <c r="C120" s="52" t="s">
        <v>154</v>
      </c>
      <c r="D120" s="59"/>
      <c r="E120" s="124"/>
      <c r="F120" s="124"/>
      <c r="G120" s="124"/>
      <c r="H120" s="218"/>
      <c r="I120" s="95">
        <f>SUM(I121:I157)</f>
        <v>14230.239999999998</v>
      </c>
      <c r="J120" s="203"/>
      <c r="K120" s="156"/>
      <c r="L120" s="156"/>
      <c r="M120" s="156"/>
      <c r="N120" s="156"/>
      <c r="O120" s="60"/>
      <c r="P120" s="203"/>
      <c r="Q120" s="206"/>
    </row>
    <row r="121" spans="1:17" s="28" customFormat="1" ht="19.5" customHeight="1" x14ac:dyDescent="0.25">
      <c r="A121" s="19">
        <v>1</v>
      </c>
      <c r="B121" s="188"/>
      <c r="C121" s="17" t="s">
        <v>155</v>
      </c>
      <c r="D121" s="4" t="s">
        <v>77</v>
      </c>
      <c r="E121" s="122"/>
      <c r="F121" s="115">
        <v>10</v>
      </c>
      <c r="G121" s="115" t="s">
        <v>119</v>
      </c>
      <c r="H121" s="216">
        <v>32.004399999999997</v>
      </c>
      <c r="I121" s="96">
        <f t="shared" ref="I121:I157" si="23">F121*H121</f>
        <v>320.04399999999998</v>
      </c>
      <c r="J121" s="231" t="s">
        <v>76</v>
      </c>
      <c r="K121" s="92">
        <f t="shared" si="12"/>
        <v>80.010999999999996</v>
      </c>
      <c r="L121" s="92">
        <f t="shared" si="13"/>
        <v>80.010999999999996</v>
      </c>
      <c r="M121" s="92">
        <f t="shared" si="14"/>
        <v>80.010999999999996</v>
      </c>
      <c r="N121" s="92">
        <f t="shared" si="15"/>
        <v>80.010999999999996</v>
      </c>
      <c r="O121" s="20" t="s">
        <v>21</v>
      </c>
      <c r="P121" s="169"/>
      <c r="Q121" s="18" t="s">
        <v>520</v>
      </c>
    </row>
    <row r="122" spans="1:17" s="28" customFormat="1" ht="19.5" customHeight="1" x14ac:dyDescent="0.25">
      <c r="A122" s="19">
        <v>2</v>
      </c>
      <c r="B122" s="188"/>
      <c r="C122" s="17" t="s">
        <v>156</v>
      </c>
      <c r="D122" s="4" t="s">
        <v>77</v>
      </c>
      <c r="E122" s="122"/>
      <c r="F122" s="115">
        <v>3</v>
      </c>
      <c r="G122" s="115" t="s">
        <v>71</v>
      </c>
      <c r="H122" s="216">
        <v>63.997199999999999</v>
      </c>
      <c r="I122" s="96">
        <f t="shared" si="23"/>
        <v>191.99160000000001</v>
      </c>
      <c r="J122" s="231" t="s">
        <v>76</v>
      </c>
      <c r="K122" s="92">
        <f t="shared" si="12"/>
        <v>47.997900000000001</v>
      </c>
      <c r="L122" s="92">
        <f t="shared" si="13"/>
        <v>47.997900000000001</v>
      </c>
      <c r="M122" s="92">
        <f t="shared" si="14"/>
        <v>47.997900000000001</v>
      </c>
      <c r="N122" s="92">
        <f t="shared" si="15"/>
        <v>47.997900000000001</v>
      </c>
      <c r="O122" s="20" t="s">
        <v>21</v>
      </c>
      <c r="P122" s="169"/>
      <c r="Q122" s="18" t="s">
        <v>520</v>
      </c>
    </row>
    <row r="123" spans="1:17" s="28" customFormat="1" ht="19.5" customHeight="1" x14ac:dyDescent="0.25">
      <c r="A123" s="19">
        <v>3</v>
      </c>
      <c r="B123" s="188"/>
      <c r="C123" s="17" t="s">
        <v>157</v>
      </c>
      <c r="D123" s="4" t="s">
        <v>77</v>
      </c>
      <c r="E123" s="122"/>
      <c r="F123" s="115">
        <v>5</v>
      </c>
      <c r="G123" s="115" t="s">
        <v>71</v>
      </c>
      <c r="H123" s="216">
        <v>38.999199999999995</v>
      </c>
      <c r="I123" s="96">
        <f t="shared" si="23"/>
        <v>194.99599999999998</v>
      </c>
      <c r="J123" s="231" t="s">
        <v>76</v>
      </c>
      <c r="K123" s="92">
        <f t="shared" si="12"/>
        <v>48.748999999999995</v>
      </c>
      <c r="L123" s="92">
        <f t="shared" si="13"/>
        <v>48.748999999999995</v>
      </c>
      <c r="M123" s="92">
        <f t="shared" si="14"/>
        <v>48.748999999999995</v>
      </c>
      <c r="N123" s="92">
        <f t="shared" si="15"/>
        <v>48.748999999999995</v>
      </c>
      <c r="O123" s="20" t="s">
        <v>21</v>
      </c>
      <c r="P123" s="169"/>
      <c r="Q123" s="18" t="s">
        <v>520</v>
      </c>
    </row>
    <row r="124" spans="1:17" s="28" customFormat="1" ht="19.5" customHeight="1" x14ac:dyDescent="0.25">
      <c r="A124" s="19">
        <v>4</v>
      </c>
      <c r="B124" s="188"/>
      <c r="C124" s="17" t="s">
        <v>158</v>
      </c>
      <c r="D124" s="4" t="s">
        <v>77</v>
      </c>
      <c r="E124" s="122"/>
      <c r="F124" s="115">
        <v>1</v>
      </c>
      <c r="G124" s="115" t="s">
        <v>71</v>
      </c>
      <c r="H124" s="216">
        <v>264.99400000000003</v>
      </c>
      <c r="I124" s="96">
        <f t="shared" si="23"/>
        <v>264.99400000000003</v>
      </c>
      <c r="J124" s="231" t="s">
        <v>76</v>
      </c>
      <c r="K124" s="92">
        <f t="shared" si="12"/>
        <v>66.248500000000007</v>
      </c>
      <c r="L124" s="92">
        <f t="shared" si="13"/>
        <v>66.248500000000007</v>
      </c>
      <c r="M124" s="92">
        <f t="shared" si="14"/>
        <v>66.248500000000007</v>
      </c>
      <c r="N124" s="92">
        <f t="shared" si="15"/>
        <v>66.248500000000007</v>
      </c>
      <c r="O124" s="20" t="s">
        <v>21</v>
      </c>
      <c r="P124" s="169"/>
      <c r="Q124" s="18" t="s">
        <v>520</v>
      </c>
    </row>
    <row r="125" spans="1:17" s="28" customFormat="1" ht="19.5" customHeight="1" x14ac:dyDescent="0.25">
      <c r="A125" s="19">
        <v>5</v>
      </c>
      <c r="B125" s="188"/>
      <c r="C125" s="17" t="s">
        <v>159</v>
      </c>
      <c r="D125" s="4" t="s">
        <v>77</v>
      </c>
      <c r="E125" s="122"/>
      <c r="F125" s="115">
        <v>2</v>
      </c>
      <c r="G125" s="115" t="s">
        <v>71</v>
      </c>
      <c r="H125" s="216">
        <v>13.5024</v>
      </c>
      <c r="I125" s="96">
        <f t="shared" si="23"/>
        <v>27.004799999999999</v>
      </c>
      <c r="J125" s="231" t="s">
        <v>76</v>
      </c>
      <c r="K125" s="92">
        <f t="shared" si="12"/>
        <v>6.7511999999999999</v>
      </c>
      <c r="L125" s="92">
        <f t="shared" si="13"/>
        <v>6.7511999999999999</v>
      </c>
      <c r="M125" s="92">
        <f t="shared" si="14"/>
        <v>6.7511999999999999</v>
      </c>
      <c r="N125" s="92">
        <f t="shared" si="15"/>
        <v>6.7511999999999999</v>
      </c>
      <c r="O125" s="20" t="s">
        <v>21</v>
      </c>
      <c r="P125" s="169"/>
      <c r="Q125" s="18" t="s">
        <v>520</v>
      </c>
    </row>
    <row r="126" spans="1:17" s="28" customFormat="1" ht="19.5" customHeight="1" x14ac:dyDescent="0.25">
      <c r="A126" s="19">
        <v>6</v>
      </c>
      <c r="B126" s="188"/>
      <c r="C126" s="17" t="s">
        <v>160</v>
      </c>
      <c r="D126" s="4" t="s">
        <v>77</v>
      </c>
      <c r="E126" s="122"/>
      <c r="F126" s="115">
        <v>1</v>
      </c>
      <c r="G126" s="115" t="s">
        <v>71</v>
      </c>
      <c r="H126" s="216">
        <v>1256.7280000000001</v>
      </c>
      <c r="I126" s="96">
        <f t="shared" si="23"/>
        <v>1256.7280000000001</v>
      </c>
      <c r="J126" s="231" t="s">
        <v>76</v>
      </c>
      <c r="K126" s="92">
        <f t="shared" si="12"/>
        <v>314.18200000000002</v>
      </c>
      <c r="L126" s="92">
        <f t="shared" si="13"/>
        <v>314.18200000000002</v>
      </c>
      <c r="M126" s="92">
        <f t="shared" si="14"/>
        <v>314.18200000000002</v>
      </c>
      <c r="N126" s="92">
        <f t="shared" si="15"/>
        <v>314.18200000000002</v>
      </c>
      <c r="O126" s="20" t="s">
        <v>21</v>
      </c>
      <c r="P126" s="169"/>
      <c r="Q126" s="18" t="s">
        <v>520</v>
      </c>
    </row>
    <row r="127" spans="1:17" s="28" customFormat="1" ht="19.5" customHeight="1" x14ac:dyDescent="0.25">
      <c r="A127" s="19">
        <v>7</v>
      </c>
      <c r="B127" s="188"/>
      <c r="C127" s="17" t="s">
        <v>161</v>
      </c>
      <c r="D127" s="4" t="s">
        <v>77</v>
      </c>
      <c r="E127" s="122"/>
      <c r="F127" s="115">
        <v>2</v>
      </c>
      <c r="G127" s="115" t="s">
        <v>71</v>
      </c>
      <c r="H127" s="216">
        <v>32.5032</v>
      </c>
      <c r="I127" s="96">
        <f t="shared" si="23"/>
        <v>65.006399999999999</v>
      </c>
      <c r="J127" s="231" t="s">
        <v>76</v>
      </c>
      <c r="K127" s="92">
        <f t="shared" si="12"/>
        <v>16.2516</v>
      </c>
      <c r="L127" s="92">
        <f t="shared" si="13"/>
        <v>16.2516</v>
      </c>
      <c r="M127" s="92">
        <f t="shared" si="14"/>
        <v>16.2516</v>
      </c>
      <c r="N127" s="92">
        <f t="shared" si="15"/>
        <v>16.2516</v>
      </c>
      <c r="O127" s="20" t="s">
        <v>21</v>
      </c>
      <c r="P127" s="169"/>
      <c r="Q127" s="18" t="s">
        <v>520</v>
      </c>
    </row>
    <row r="128" spans="1:17" s="28" customFormat="1" ht="19.5" customHeight="1" x14ac:dyDescent="0.25">
      <c r="A128" s="19">
        <v>8</v>
      </c>
      <c r="B128" s="188"/>
      <c r="C128" s="17" t="s">
        <v>162</v>
      </c>
      <c r="D128" s="4" t="s">
        <v>77</v>
      </c>
      <c r="E128" s="122"/>
      <c r="F128" s="115">
        <v>1</v>
      </c>
      <c r="G128" s="115" t="s">
        <v>71</v>
      </c>
      <c r="H128" s="216">
        <v>110.00279999999999</v>
      </c>
      <c r="I128" s="96">
        <f t="shared" si="23"/>
        <v>110.00279999999999</v>
      </c>
      <c r="J128" s="231" t="s">
        <v>76</v>
      </c>
      <c r="K128" s="92">
        <f t="shared" si="12"/>
        <v>27.500699999999998</v>
      </c>
      <c r="L128" s="92">
        <f t="shared" si="13"/>
        <v>27.500699999999998</v>
      </c>
      <c r="M128" s="92">
        <f t="shared" si="14"/>
        <v>27.500699999999998</v>
      </c>
      <c r="N128" s="92">
        <f t="shared" si="15"/>
        <v>27.500699999999998</v>
      </c>
      <c r="O128" s="20" t="s">
        <v>21</v>
      </c>
      <c r="P128" s="169"/>
      <c r="Q128" s="18" t="s">
        <v>520</v>
      </c>
    </row>
    <row r="129" spans="1:17" s="28" customFormat="1" ht="19.5" customHeight="1" x14ac:dyDescent="0.25">
      <c r="A129" s="19">
        <v>9</v>
      </c>
      <c r="B129" s="188"/>
      <c r="C129" s="17" t="s">
        <v>163</v>
      </c>
      <c r="D129" s="4" t="s">
        <v>77</v>
      </c>
      <c r="E129" s="122"/>
      <c r="F129" s="115">
        <v>5</v>
      </c>
      <c r="G129" s="115" t="s">
        <v>71</v>
      </c>
      <c r="H129" s="216">
        <v>20.009999999999998</v>
      </c>
      <c r="I129" s="96">
        <f t="shared" si="23"/>
        <v>100.04999999999998</v>
      </c>
      <c r="J129" s="231" t="s">
        <v>76</v>
      </c>
      <c r="K129" s="92">
        <f t="shared" si="12"/>
        <v>25.012499999999996</v>
      </c>
      <c r="L129" s="92">
        <f t="shared" si="13"/>
        <v>25.012499999999996</v>
      </c>
      <c r="M129" s="92">
        <f t="shared" si="14"/>
        <v>25.012499999999996</v>
      </c>
      <c r="N129" s="92">
        <f t="shared" si="15"/>
        <v>25.012499999999996</v>
      </c>
      <c r="O129" s="20" t="s">
        <v>21</v>
      </c>
      <c r="P129" s="169"/>
      <c r="Q129" s="18" t="s">
        <v>520</v>
      </c>
    </row>
    <row r="130" spans="1:17" s="28" customFormat="1" ht="19.5" customHeight="1" x14ac:dyDescent="0.25">
      <c r="A130" s="19">
        <v>11</v>
      </c>
      <c r="B130" s="188"/>
      <c r="C130" s="17" t="s">
        <v>164</v>
      </c>
      <c r="D130" s="4" t="s">
        <v>77</v>
      </c>
      <c r="E130" s="122"/>
      <c r="F130" s="115">
        <v>3</v>
      </c>
      <c r="G130" s="115" t="s">
        <v>71</v>
      </c>
      <c r="H130" s="216">
        <v>14.5</v>
      </c>
      <c r="I130" s="96">
        <f t="shared" si="23"/>
        <v>43.5</v>
      </c>
      <c r="J130" s="231" t="s">
        <v>76</v>
      </c>
      <c r="K130" s="92">
        <f t="shared" si="12"/>
        <v>10.875</v>
      </c>
      <c r="L130" s="92">
        <f t="shared" si="13"/>
        <v>10.875</v>
      </c>
      <c r="M130" s="92">
        <f t="shared" si="14"/>
        <v>10.875</v>
      </c>
      <c r="N130" s="92">
        <f t="shared" si="15"/>
        <v>10.875</v>
      </c>
      <c r="O130" s="20" t="s">
        <v>21</v>
      </c>
      <c r="P130" s="169"/>
      <c r="Q130" s="18" t="s">
        <v>520</v>
      </c>
    </row>
    <row r="131" spans="1:17" s="28" customFormat="1" ht="19.5" customHeight="1" x14ac:dyDescent="0.25">
      <c r="A131" s="19">
        <v>12</v>
      </c>
      <c r="B131" s="188"/>
      <c r="C131" s="17" t="s">
        <v>165</v>
      </c>
      <c r="D131" s="4" t="s">
        <v>77</v>
      </c>
      <c r="E131" s="122"/>
      <c r="F131" s="115">
        <v>3</v>
      </c>
      <c r="G131" s="115" t="s">
        <v>71</v>
      </c>
      <c r="H131" s="216">
        <v>4.6399999999999997</v>
      </c>
      <c r="I131" s="96">
        <f t="shared" si="23"/>
        <v>13.919999999999998</v>
      </c>
      <c r="J131" s="231" t="s">
        <v>76</v>
      </c>
      <c r="K131" s="92">
        <f t="shared" si="12"/>
        <v>3.4799999999999995</v>
      </c>
      <c r="L131" s="92">
        <f t="shared" si="13"/>
        <v>3.4799999999999995</v>
      </c>
      <c r="M131" s="92">
        <f t="shared" si="14"/>
        <v>3.4799999999999995</v>
      </c>
      <c r="N131" s="92">
        <f t="shared" si="15"/>
        <v>3.4799999999999995</v>
      </c>
      <c r="O131" s="20" t="s">
        <v>21</v>
      </c>
      <c r="P131" s="169"/>
      <c r="Q131" s="18" t="s">
        <v>520</v>
      </c>
    </row>
    <row r="132" spans="1:17" s="28" customFormat="1" ht="19.5" customHeight="1" x14ac:dyDescent="0.25">
      <c r="A132" s="19">
        <v>13</v>
      </c>
      <c r="B132" s="188"/>
      <c r="C132" s="17" t="s">
        <v>166</v>
      </c>
      <c r="D132" s="4" t="s">
        <v>77</v>
      </c>
      <c r="E132" s="122"/>
      <c r="F132" s="115">
        <v>3</v>
      </c>
      <c r="G132" s="115" t="s">
        <v>71</v>
      </c>
      <c r="H132" s="216">
        <v>67.28</v>
      </c>
      <c r="I132" s="96">
        <f t="shared" si="23"/>
        <v>201.84</v>
      </c>
      <c r="J132" s="231" t="s">
        <v>76</v>
      </c>
      <c r="K132" s="92">
        <f t="shared" si="12"/>
        <v>50.46</v>
      </c>
      <c r="L132" s="92">
        <f t="shared" si="13"/>
        <v>50.46</v>
      </c>
      <c r="M132" s="92">
        <f t="shared" si="14"/>
        <v>50.46</v>
      </c>
      <c r="N132" s="92">
        <f t="shared" si="15"/>
        <v>50.46</v>
      </c>
      <c r="O132" s="20" t="s">
        <v>21</v>
      </c>
      <c r="P132" s="169"/>
      <c r="Q132" s="18" t="s">
        <v>520</v>
      </c>
    </row>
    <row r="133" spans="1:17" s="28" customFormat="1" ht="19.5" customHeight="1" x14ac:dyDescent="0.25">
      <c r="A133" s="19">
        <v>14</v>
      </c>
      <c r="B133" s="188"/>
      <c r="C133" s="17" t="s">
        <v>167</v>
      </c>
      <c r="D133" s="4" t="s">
        <v>77</v>
      </c>
      <c r="E133" s="122"/>
      <c r="F133" s="115">
        <v>1</v>
      </c>
      <c r="G133" s="115" t="s">
        <v>71</v>
      </c>
      <c r="H133" s="216">
        <v>148.47999999999999</v>
      </c>
      <c r="I133" s="96">
        <f t="shared" si="23"/>
        <v>148.47999999999999</v>
      </c>
      <c r="J133" s="231" t="s">
        <v>76</v>
      </c>
      <c r="K133" s="92">
        <f t="shared" ref="K133:K157" si="24">I133/4</f>
        <v>37.119999999999997</v>
      </c>
      <c r="L133" s="92">
        <f t="shared" si="13"/>
        <v>37.119999999999997</v>
      </c>
      <c r="M133" s="92">
        <f t="shared" si="14"/>
        <v>37.119999999999997</v>
      </c>
      <c r="N133" s="92">
        <f t="shared" si="15"/>
        <v>37.119999999999997</v>
      </c>
      <c r="O133" s="20" t="s">
        <v>21</v>
      </c>
      <c r="P133" s="169"/>
      <c r="Q133" s="18" t="s">
        <v>520</v>
      </c>
    </row>
    <row r="134" spans="1:17" s="28" customFormat="1" ht="19.5" customHeight="1" x14ac:dyDescent="0.25">
      <c r="A134" s="19">
        <v>15</v>
      </c>
      <c r="B134" s="188"/>
      <c r="C134" s="17" t="s">
        <v>168</v>
      </c>
      <c r="D134" s="4" t="s">
        <v>77</v>
      </c>
      <c r="E134" s="122"/>
      <c r="F134" s="115">
        <v>1</v>
      </c>
      <c r="G134" s="115" t="s">
        <v>71</v>
      </c>
      <c r="H134" s="216">
        <v>974.4</v>
      </c>
      <c r="I134" s="96">
        <f t="shared" si="23"/>
        <v>974.4</v>
      </c>
      <c r="J134" s="231" t="s">
        <v>76</v>
      </c>
      <c r="K134" s="92">
        <f t="shared" si="24"/>
        <v>243.6</v>
      </c>
      <c r="L134" s="92">
        <f t="shared" si="13"/>
        <v>243.6</v>
      </c>
      <c r="M134" s="92">
        <f t="shared" si="14"/>
        <v>243.6</v>
      </c>
      <c r="N134" s="92">
        <f t="shared" si="15"/>
        <v>243.6</v>
      </c>
      <c r="O134" s="20" t="s">
        <v>21</v>
      </c>
      <c r="P134" s="169"/>
      <c r="Q134" s="18" t="s">
        <v>520</v>
      </c>
    </row>
    <row r="135" spans="1:17" s="28" customFormat="1" ht="19.5" customHeight="1" x14ac:dyDescent="0.25">
      <c r="A135" s="19">
        <v>16</v>
      </c>
      <c r="B135" s="188"/>
      <c r="C135" s="17" t="s">
        <v>169</v>
      </c>
      <c r="D135" s="4" t="s">
        <v>77</v>
      </c>
      <c r="E135" s="122"/>
      <c r="F135" s="115">
        <v>1</v>
      </c>
      <c r="G135" s="115" t="s">
        <v>71</v>
      </c>
      <c r="H135" s="216">
        <v>10.961999999999998</v>
      </c>
      <c r="I135" s="96">
        <f t="shared" si="23"/>
        <v>10.961999999999998</v>
      </c>
      <c r="J135" s="231" t="s">
        <v>76</v>
      </c>
      <c r="K135" s="92">
        <f t="shared" si="24"/>
        <v>2.7404999999999995</v>
      </c>
      <c r="L135" s="92">
        <f t="shared" si="13"/>
        <v>2.7404999999999995</v>
      </c>
      <c r="M135" s="92">
        <f t="shared" si="14"/>
        <v>2.7404999999999995</v>
      </c>
      <c r="N135" s="92">
        <f t="shared" si="15"/>
        <v>2.7404999999999995</v>
      </c>
      <c r="O135" s="20" t="s">
        <v>21</v>
      </c>
      <c r="P135" s="169"/>
      <c r="Q135" s="18" t="s">
        <v>520</v>
      </c>
    </row>
    <row r="136" spans="1:17" s="28" customFormat="1" ht="19.5" customHeight="1" x14ac:dyDescent="0.25">
      <c r="A136" s="19">
        <v>18</v>
      </c>
      <c r="B136" s="188"/>
      <c r="C136" s="17" t="s">
        <v>170</v>
      </c>
      <c r="D136" s="4" t="s">
        <v>77</v>
      </c>
      <c r="E136" s="122"/>
      <c r="F136" s="115">
        <v>2</v>
      </c>
      <c r="G136" s="115" t="s">
        <v>71</v>
      </c>
      <c r="H136" s="216">
        <v>97.996799999999993</v>
      </c>
      <c r="I136" s="96">
        <f t="shared" si="23"/>
        <v>195.99359999999999</v>
      </c>
      <c r="J136" s="231" t="s">
        <v>76</v>
      </c>
      <c r="K136" s="92">
        <f t="shared" si="24"/>
        <v>48.998399999999997</v>
      </c>
      <c r="L136" s="92">
        <f t="shared" si="13"/>
        <v>48.998399999999997</v>
      </c>
      <c r="M136" s="92">
        <f t="shared" si="14"/>
        <v>48.998399999999997</v>
      </c>
      <c r="N136" s="92">
        <f t="shared" si="15"/>
        <v>48.998399999999997</v>
      </c>
      <c r="O136" s="20" t="s">
        <v>21</v>
      </c>
      <c r="P136" s="169"/>
      <c r="Q136" s="18" t="s">
        <v>520</v>
      </c>
    </row>
    <row r="137" spans="1:17" s="28" customFormat="1" ht="19.5" customHeight="1" x14ac:dyDescent="0.25">
      <c r="A137" s="19">
        <v>19</v>
      </c>
      <c r="B137" s="188"/>
      <c r="C137" s="17" t="s">
        <v>171</v>
      </c>
      <c r="D137" s="4" t="s">
        <v>77</v>
      </c>
      <c r="E137" s="122"/>
      <c r="F137" s="115">
        <v>10</v>
      </c>
      <c r="G137" s="115" t="s">
        <v>117</v>
      </c>
      <c r="H137" s="216">
        <v>54.983999999999995</v>
      </c>
      <c r="I137" s="96">
        <f t="shared" si="23"/>
        <v>549.83999999999992</v>
      </c>
      <c r="J137" s="231" t="s">
        <v>76</v>
      </c>
      <c r="K137" s="92">
        <f t="shared" si="24"/>
        <v>137.45999999999998</v>
      </c>
      <c r="L137" s="92">
        <f t="shared" si="13"/>
        <v>137.45999999999998</v>
      </c>
      <c r="M137" s="92">
        <f t="shared" si="14"/>
        <v>137.45999999999998</v>
      </c>
      <c r="N137" s="92">
        <f t="shared" si="15"/>
        <v>137.45999999999998</v>
      </c>
      <c r="O137" s="20" t="s">
        <v>21</v>
      </c>
      <c r="P137" s="169"/>
      <c r="Q137" s="18" t="s">
        <v>520</v>
      </c>
    </row>
    <row r="138" spans="1:17" s="28" customFormat="1" ht="19.5" customHeight="1" x14ac:dyDescent="0.25">
      <c r="A138" s="19">
        <v>20</v>
      </c>
      <c r="B138" s="188"/>
      <c r="C138" s="17" t="s">
        <v>172</v>
      </c>
      <c r="D138" s="4" t="s">
        <v>77</v>
      </c>
      <c r="E138" s="122"/>
      <c r="F138" s="115">
        <v>1</v>
      </c>
      <c r="G138" s="115" t="s">
        <v>71</v>
      </c>
      <c r="H138" s="216">
        <v>2465</v>
      </c>
      <c r="I138" s="96">
        <f t="shared" si="23"/>
        <v>2465</v>
      </c>
      <c r="J138" s="231" t="s">
        <v>76</v>
      </c>
      <c r="K138" s="92">
        <f t="shared" si="24"/>
        <v>616.25</v>
      </c>
      <c r="L138" s="92">
        <f t="shared" si="13"/>
        <v>616.25</v>
      </c>
      <c r="M138" s="92">
        <f t="shared" si="14"/>
        <v>616.25</v>
      </c>
      <c r="N138" s="92">
        <f t="shared" si="15"/>
        <v>616.25</v>
      </c>
      <c r="O138" s="20" t="s">
        <v>21</v>
      </c>
      <c r="P138" s="169"/>
      <c r="Q138" s="18" t="s">
        <v>520</v>
      </c>
    </row>
    <row r="139" spans="1:17" s="28" customFormat="1" ht="19.5" customHeight="1" x14ac:dyDescent="0.25">
      <c r="A139" s="19">
        <v>21</v>
      </c>
      <c r="B139" s="188"/>
      <c r="C139" s="17" t="s">
        <v>173</v>
      </c>
      <c r="D139" s="4" t="s">
        <v>77</v>
      </c>
      <c r="E139" s="122"/>
      <c r="F139" s="115">
        <v>1</v>
      </c>
      <c r="G139" s="115" t="s">
        <v>71</v>
      </c>
      <c r="H139" s="216">
        <v>36.887999999999998</v>
      </c>
      <c r="I139" s="96">
        <f t="shared" si="23"/>
        <v>36.887999999999998</v>
      </c>
      <c r="J139" s="231" t="s">
        <v>76</v>
      </c>
      <c r="K139" s="92">
        <f t="shared" si="24"/>
        <v>9.2219999999999995</v>
      </c>
      <c r="L139" s="92">
        <f t="shared" si="13"/>
        <v>9.2219999999999995</v>
      </c>
      <c r="M139" s="92">
        <f t="shared" si="14"/>
        <v>9.2219999999999995</v>
      </c>
      <c r="N139" s="92">
        <f t="shared" si="15"/>
        <v>9.2219999999999995</v>
      </c>
      <c r="O139" s="20" t="s">
        <v>21</v>
      </c>
      <c r="P139" s="169"/>
      <c r="Q139" s="18" t="s">
        <v>520</v>
      </c>
    </row>
    <row r="140" spans="1:17" s="28" customFormat="1" ht="19.5" customHeight="1" x14ac:dyDescent="0.25">
      <c r="A140" s="19">
        <v>22</v>
      </c>
      <c r="B140" s="188"/>
      <c r="C140" s="17" t="s">
        <v>174</v>
      </c>
      <c r="D140" s="4" t="s">
        <v>77</v>
      </c>
      <c r="E140" s="122"/>
      <c r="F140" s="115">
        <v>4</v>
      </c>
      <c r="G140" s="115" t="s">
        <v>71</v>
      </c>
      <c r="H140" s="216">
        <v>86.999999999999986</v>
      </c>
      <c r="I140" s="96">
        <f t="shared" si="23"/>
        <v>347.99999999999994</v>
      </c>
      <c r="J140" s="231" t="s">
        <v>76</v>
      </c>
      <c r="K140" s="92">
        <f t="shared" si="24"/>
        <v>86.999999999999986</v>
      </c>
      <c r="L140" s="92">
        <f t="shared" si="13"/>
        <v>86.999999999999986</v>
      </c>
      <c r="M140" s="92">
        <f t="shared" si="14"/>
        <v>86.999999999999986</v>
      </c>
      <c r="N140" s="92">
        <f t="shared" si="15"/>
        <v>86.999999999999986</v>
      </c>
      <c r="O140" s="20" t="s">
        <v>21</v>
      </c>
      <c r="P140" s="169"/>
      <c r="Q140" s="18" t="s">
        <v>520</v>
      </c>
    </row>
    <row r="141" spans="1:17" s="28" customFormat="1" ht="19.5" customHeight="1" x14ac:dyDescent="0.25">
      <c r="A141" s="19">
        <v>23</v>
      </c>
      <c r="B141" s="188"/>
      <c r="C141" s="17" t="s">
        <v>175</v>
      </c>
      <c r="D141" s="4" t="s">
        <v>77</v>
      </c>
      <c r="E141" s="122"/>
      <c r="F141" s="115">
        <v>2</v>
      </c>
      <c r="G141" s="115" t="s">
        <v>71</v>
      </c>
      <c r="H141" s="216">
        <v>43.848000000000006</v>
      </c>
      <c r="I141" s="96">
        <f t="shared" si="23"/>
        <v>87.696000000000012</v>
      </c>
      <c r="J141" s="231" t="s">
        <v>76</v>
      </c>
      <c r="K141" s="92">
        <f t="shared" si="24"/>
        <v>21.924000000000003</v>
      </c>
      <c r="L141" s="92">
        <f t="shared" si="13"/>
        <v>21.924000000000003</v>
      </c>
      <c r="M141" s="92">
        <f t="shared" si="14"/>
        <v>21.924000000000003</v>
      </c>
      <c r="N141" s="92">
        <f t="shared" si="15"/>
        <v>21.924000000000003</v>
      </c>
      <c r="O141" s="20" t="s">
        <v>21</v>
      </c>
      <c r="P141" s="169"/>
      <c r="Q141" s="18" t="s">
        <v>520</v>
      </c>
    </row>
    <row r="142" spans="1:17" s="28" customFormat="1" ht="19.5" customHeight="1" x14ac:dyDescent="0.25">
      <c r="A142" s="19">
        <v>24</v>
      </c>
      <c r="B142" s="188"/>
      <c r="C142" s="17" t="s">
        <v>176</v>
      </c>
      <c r="D142" s="4" t="s">
        <v>77</v>
      </c>
      <c r="E142" s="122"/>
      <c r="F142" s="115">
        <v>2</v>
      </c>
      <c r="G142" s="115" t="s">
        <v>71</v>
      </c>
      <c r="H142" s="216">
        <v>65.771999999999991</v>
      </c>
      <c r="I142" s="96">
        <f t="shared" si="23"/>
        <v>131.54399999999998</v>
      </c>
      <c r="J142" s="231" t="s">
        <v>76</v>
      </c>
      <c r="K142" s="92">
        <f t="shared" si="24"/>
        <v>32.885999999999996</v>
      </c>
      <c r="L142" s="92">
        <f t="shared" ref="L142:L157" si="25">I142/4</f>
        <v>32.885999999999996</v>
      </c>
      <c r="M142" s="92">
        <f t="shared" ref="M142:M157" si="26">I142/4</f>
        <v>32.885999999999996</v>
      </c>
      <c r="N142" s="92">
        <f t="shared" ref="N142:N157" si="27">I142/4</f>
        <v>32.885999999999996</v>
      </c>
      <c r="O142" s="20" t="s">
        <v>21</v>
      </c>
      <c r="P142" s="169"/>
      <c r="Q142" s="18" t="s">
        <v>520</v>
      </c>
    </row>
    <row r="143" spans="1:17" s="28" customFormat="1" ht="19.5" customHeight="1" x14ac:dyDescent="0.25">
      <c r="A143" s="19">
        <v>25</v>
      </c>
      <c r="B143" s="188"/>
      <c r="C143" s="17" t="s">
        <v>177</v>
      </c>
      <c r="D143" s="4" t="s">
        <v>77</v>
      </c>
      <c r="E143" s="122"/>
      <c r="F143" s="115">
        <v>2</v>
      </c>
      <c r="G143" s="115" t="s">
        <v>71</v>
      </c>
      <c r="H143" s="216">
        <v>48.72</v>
      </c>
      <c r="I143" s="96">
        <f t="shared" si="23"/>
        <v>97.44</v>
      </c>
      <c r="J143" s="231" t="s">
        <v>76</v>
      </c>
      <c r="K143" s="92">
        <f t="shared" si="24"/>
        <v>24.36</v>
      </c>
      <c r="L143" s="92">
        <f t="shared" si="25"/>
        <v>24.36</v>
      </c>
      <c r="M143" s="92">
        <f t="shared" si="26"/>
        <v>24.36</v>
      </c>
      <c r="N143" s="92">
        <f t="shared" si="27"/>
        <v>24.36</v>
      </c>
      <c r="O143" s="20" t="s">
        <v>21</v>
      </c>
      <c r="P143" s="169"/>
      <c r="Q143" s="18" t="s">
        <v>520</v>
      </c>
    </row>
    <row r="144" spans="1:17" s="28" customFormat="1" ht="19.5" customHeight="1" x14ac:dyDescent="0.25">
      <c r="A144" s="19">
        <v>26</v>
      </c>
      <c r="B144" s="188"/>
      <c r="C144" s="17" t="s">
        <v>178</v>
      </c>
      <c r="D144" s="4" t="s">
        <v>77</v>
      </c>
      <c r="E144" s="122"/>
      <c r="F144" s="115">
        <v>1</v>
      </c>
      <c r="G144" s="115" t="s">
        <v>71</v>
      </c>
      <c r="H144" s="216">
        <v>148.47999999999999</v>
      </c>
      <c r="I144" s="96">
        <f t="shared" si="23"/>
        <v>148.47999999999999</v>
      </c>
      <c r="J144" s="231" t="s">
        <v>76</v>
      </c>
      <c r="K144" s="92">
        <f t="shared" si="24"/>
        <v>37.119999999999997</v>
      </c>
      <c r="L144" s="92">
        <f t="shared" si="25"/>
        <v>37.119999999999997</v>
      </c>
      <c r="M144" s="92">
        <f t="shared" si="26"/>
        <v>37.119999999999997</v>
      </c>
      <c r="N144" s="92">
        <f t="shared" si="27"/>
        <v>37.119999999999997</v>
      </c>
      <c r="O144" s="20" t="s">
        <v>21</v>
      </c>
      <c r="P144" s="169"/>
      <c r="Q144" s="18" t="s">
        <v>520</v>
      </c>
    </row>
    <row r="145" spans="1:17" s="28" customFormat="1" ht="19.5" customHeight="1" x14ac:dyDescent="0.25">
      <c r="A145" s="19">
        <v>27</v>
      </c>
      <c r="B145" s="188"/>
      <c r="C145" s="17" t="s">
        <v>179</v>
      </c>
      <c r="D145" s="4" t="s">
        <v>77</v>
      </c>
      <c r="E145" s="122"/>
      <c r="F145" s="115">
        <v>1</v>
      </c>
      <c r="G145" s="115" t="s">
        <v>71</v>
      </c>
      <c r="H145" s="216">
        <v>38.279999999999994</v>
      </c>
      <c r="I145" s="96">
        <f t="shared" si="23"/>
        <v>38.279999999999994</v>
      </c>
      <c r="J145" s="231" t="s">
        <v>76</v>
      </c>
      <c r="K145" s="92">
        <f t="shared" si="24"/>
        <v>9.5699999999999985</v>
      </c>
      <c r="L145" s="92">
        <f t="shared" si="25"/>
        <v>9.5699999999999985</v>
      </c>
      <c r="M145" s="92">
        <f t="shared" si="26"/>
        <v>9.5699999999999985</v>
      </c>
      <c r="N145" s="92">
        <f t="shared" si="27"/>
        <v>9.5699999999999985</v>
      </c>
      <c r="O145" s="20" t="s">
        <v>21</v>
      </c>
      <c r="P145" s="169"/>
      <c r="Q145" s="18" t="s">
        <v>520</v>
      </c>
    </row>
    <row r="146" spans="1:17" s="28" customFormat="1" ht="19.5" customHeight="1" x14ac:dyDescent="0.25">
      <c r="A146" s="19">
        <v>28</v>
      </c>
      <c r="B146" s="188"/>
      <c r="C146" s="17" t="s">
        <v>180</v>
      </c>
      <c r="D146" s="4" t="s">
        <v>77</v>
      </c>
      <c r="E146" s="122"/>
      <c r="F146" s="115">
        <v>1</v>
      </c>
      <c r="G146" s="115" t="s">
        <v>117</v>
      </c>
      <c r="H146" s="216">
        <v>133.4288</v>
      </c>
      <c r="I146" s="96">
        <f t="shared" si="23"/>
        <v>133.4288</v>
      </c>
      <c r="J146" s="231" t="s">
        <v>76</v>
      </c>
      <c r="K146" s="92">
        <f t="shared" si="24"/>
        <v>33.357199999999999</v>
      </c>
      <c r="L146" s="92">
        <f t="shared" si="25"/>
        <v>33.357199999999999</v>
      </c>
      <c r="M146" s="92">
        <f t="shared" si="26"/>
        <v>33.357199999999999</v>
      </c>
      <c r="N146" s="92">
        <f t="shared" si="27"/>
        <v>33.357199999999999</v>
      </c>
      <c r="O146" s="20" t="s">
        <v>21</v>
      </c>
      <c r="P146" s="169"/>
      <c r="Q146" s="18" t="s">
        <v>520</v>
      </c>
    </row>
    <row r="147" spans="1:17" s="28" customFormat="1" ht="19.5" customHeight="1" x14ac:dyDescent="0.25">
      <c r="A147" s="19">
        <v>29</v>
      </c>
      <c r="B147" s="188"/>
      <c r="C147" s="17" t="s">
        <v>181</v>
      </c>
      <c r="D147" s="4" t="s">
        <v>77</v>
      </c>
      <c r="E147" s="122"/>
      <c r="F147" s="115">
        <v>3</v>
      </c>
      <c r="G147" s="115" t="s">
        <v>117</v>
      </c>
      <c r="H147" s="216">
        <v>1058.998</v>
      </c>
      <c r="I147" s="96">
        <f t="shared" si="23"/>
        <v>3176.9940000000001</v>
      </c>
      <c r="J147" s="231" t="s">
        <v>76</v>
      </c>
      <c r="K147" s="92">
        <f t="shared" si="24"/>
        <v>794.24850000000004</v>
      </c>
      <c r="L147" s="92">
        <f t="shared" si="25"/>
        <v>794.24850000000004</v>
      </c>
      <c r="M147" s="92">
        <f t="shared" si="26"/>
        <v>794.24850000000004</v>
      </c>
      <c r="N147" s="92">
        <f t="shared" si="27"/>
        <v>794.24850000000004</v>
      </c>
      <c r="O147" s="20" t="s">
        <v>21</v>
      </c>
      <c r="P147" s="169"/>
      <c r="Q147" s="18" t="s">
        <v>520</v>
      </c>
    </row>
    <row r="148" spans="1:17" s="28" customFormat="1" ht="19.5" customHeight="1" x14ac:dyDescent="0.25">
      <c r="A148" s="19">
        <v>30</v>
      </c>
      <c r="B148" s="188"/>
      <c r="C148" s="17" t="s">
        <v>182</v>
      </c>
      <c r="D148" s="4" t="s">
        <v>77</v>
      </c>
      <c r="E148" s="122"/>
      <c r="F148" s="115">
        <v>10</v>
      </c>
      <c r="G148" s="115" t="s">
        <v>71</v>
      </c>
      <c r="H148" s="216">
        <v>4.9996</v>
      </c>
      <c r="I148" s="96">
        <f t="shared" si="23"/>
        <v>49.996000000000002</v>
      </c>
      <c r="J148" s="231" t="s">
        <v>76</v>
      </c>
      <c r="K148" s="92">
        <f t="shared" si="24"/>
        <v>12.499000000000001</v>
      </c>
      <c r="L148" s="92">
        <f t="shared" si="25"/>
        <v>12.499000000000001</v>
      </c>
      <c r="M148" s="92">
        <f t="shared" si="26"/>
        <v>12.499000000000001</v>
      </c>
      <c r="N148" s="92">
        <f t="shared" si="27"/>
        <v>12.499000000000001</v>
      </c>
      <c r="O148" s="20" t="s">
        <v>21</v>
      </c>
      <c r="P148" s="169"/>
      <c r="Q148" s="18" t="s">
        <v>520</v>
      </c>
    </row>
    <row r="149" spans="1:17" s="28" customFormat="1" ht="19.5" customHeight="1" x14ac:dyDescent="0.25">
      <c r="A149" s="19">
        <v>31</v>
      </c>
      <c r="B149" s="188"/>
      <c r="C149" s="17" t="s">
        <v>183</v>
      </c>
      <c r="D149" s="4" t="s">
        <v>77</v>
      </c>
      <c r="E149" s="122"/>
      <c r="F149" s="115">
        <v>10</v>
      </c>
      <c r="G149" s="115" t="s">
        <v>71</v>
      </c>
      <c r="H149" s="216">
        <v>26.099999999999998</v>
      </c>
      <c r="I149" s="96">
        <f t="shared" si="23"/>
        <v>261</v>
      </c>
      <c r="J149" s="231" t="s">
        <v>76</v>
      </c>
      <c r="K149" s="92">
        <f t="shared" si="24"/>
        <v>65.25</v>
      </c>
      <c r="L149" s="92">
        <f t="shared" si="25"/>
        <v>65.25</v>
      </c>
      <c r="M149" s="92">
        <f t="shared" si="26"/>
        <v>65.25</v>
      </c>
      <c r="N149" s="92">
        <f t="shared" si="27"/>
        <v>65.25</v>
      </c>
      <c r="O149" s="20" t="s">
        <v>21</v>
      </c>
      <c r="P149" s="169"/>
      <c r="Q149" s="18" t="s">
        <v>520</v>
      </c>
    </row>
    <row r="150" spans="1:17" s="28" customFormat="1" ht="19.5" customHeight="1" x14ac:dyDescent="0.25">
      <c r="A150" s="19">
        <v>32</v>
      </c>
      <c r="B150" s="188"/>
      <c r="C150" s="17" t="s">
        <v>184</v>
      </c>
      <c r="D150" s="4" t="s">
        <v>77</v>
      </c>
      <c r="E150" s="122"/>
      <c r="F150" s="115">
        <v>2</v>
      </c>
      <c r="G150" s="115" t="s">
        <v>71</v>
      </c>
      <c r="H150" s="216">
        <v>106.71999999999998</v>
      </c>
      <c r="I150" s="96">
        <f t="shared" si="23"/>
        <v>213.43999999999997</v>
      </c>
      <c r="J150" s="231" t="s">
        <v>76</v>
      </c>
      <c r="K150" s="92">
        <f t="shared" si="24"/>
        <v>53.359999999999992</v>
      </c>
      <c r="L150" s="92">
        <f t="shared" si="25"/>
        <v>53.359999999999992</v>
      </c>
      <c r="M150" s="92">
        <f t="shared" si="26"/>
        <v>53.359999999999992</v>
      </c>
      <c r="N150" s="92">
        <f t="shared" si="27"/>
        <v>53.359999999999992</v>
      </c>
      <c r="O150" s="20" t="s">
        <v>21</v>
      </c>
      <c r="P150" s="169"/>
      <c r="Q150" s="18" t="s">
        <v>520</v>
      </c>
    </row>
    <row r="151" spans="1:17" s="28" customFormat="1" ht="19.5" customHeight="1" x14ac:dyDescent="0.25">
      <c r="A151" s="19">
        <v>33</v>
      </c>
      <c r="B151" s="188"/>
      <c r="C151" s="17" t="s">
        <v>185</v>
      </c>
      <c r="D151" s="4" t="s">
        <v>77</v>
      </c>
      <c r="E151" s="122"/>
      <c r="F151" s="115">
        <v>16</v>
      </c>
      <c r="G151" s="115" t="s">
        <v>71</v>
      </c>
      <c r="H151" s="216">
        <v>85.97</v>
      </c>
      <c r="I151" s="96">
        <f t="shared" si="23"/>
        <v>1375.52</v>
      </c>
      <c r="J151" s="231" t="s">
        <v>76</v>
      </c>
      <c r="K151" s="92">
        <f t="shared" si="24"/>
        <v>343.88</v>
      </c>
      <c r="L151" s="92">
        <f t="shared" si="25"/>
        <v>343.88</v>
      </c>
      <c r="M151" s="92">
        <f t="shared" si="26"/>
        <v>343.88</v>
      </c>
      <c r="N151" s="92">
        <f t="shared" si="27"/>
        <v>343.88</v>
      </c>
      <c r="O151" s="20" t="s">
        <v>21</v>
      </c>
      <c r="P151" s="169"/>
      <c r="Q151" s="18" t="s">
        <v>520</v>
      </c>
    </row>
    <row r="152" spans="1:17" s="28" customFormat="1" ht="19.5" customHeight="1" x14ac:dyDescent="0.25">
      <c r="A152" s="19">
        <v>34</v>
      </c>
      <c r="B152" s="188"/>
      <c r="C152" s="17" t="s">
        <v>186</v>
      </c>
      <c r="D152" s="4" t="s">
        <v>77</v>
      </c>
      <c r="E152" s="122"/>
      <c r="F152" s="115">
        <v>1</v>
      </c>
      <c r="G152" s="115" t="s">
        <v>71</v>
      </c>
      <c r="H152" s="216">
        <v>33.892000000000003</v>
      </c>
      <c r="I152" s="96">
        <f t="shared" si="23"/>
        <v>33.892000000000003</v>
      </c>
      <c r="J152" s="231" t="s">
        <v>76</v>
      </c>
      <c r="K152" s="92">
        <f t="shared" si="24"/>
        <v>8.4730000000000008</v>
      </c>
      <c r="L152" s="92">
        <f t="shared" si="25"/>
        <v>8.4730000000000008</v>
      </c>
      <c r="M152" s="92">
        <f t="shared" si="26"/>
        <v>8.4730000000000008</v>
      </c>
      <c r="N152" s="92">
        <f t="shared" si="27"/>
        <v>8.4730000000000008</v>
      </c>
      <c r="O152" s="20" t="s">
        <v>21</v>
      </c>
      <c r="P152" s="169"/>
      <c r="Q152" s="18" t="s">
        <v>520</v>
      </c>
    </row>
    <row r="153" spans="1:17" s="28" customFormat="1" ht="19.5" customHeight="1" x14ac:dyDescent="0.25">
      <c r="A153" s="19">
        <v>35</v>
      </c>
      <c r="B153" s="188"/>
      <c r="C153" s="17" t="s">
        <v>187</v>
      </c>
      <c r="D153" s="4" t="s">
        <v>77</v>
      </c>
      <c r="E153" s="122"/>
      <c r="F153" s="115">
        <v>2</v>
      </c>
      <c r="G153" s="115" t="s">
        <v>71</v>
      </c>
      <c r="H153" s="216">
        <v>33.524000000000001</v>
      </c>
      <c r="I153" s="96">
        <f t="shared" si="23"/>
        <v>67.048000000000002</v>
      </c>
      <c r="J153" s="231" t="s">
        <v>76</v>
      </c>
      <c r="K153" s="92">
        <f t="shared" si="24"/>
        <v>16.762</v>
      </c>
      <c r="L153" s="92">
        <f t="shared" si="25"/>
        <v>16.762</v>
      </c>
      <c r="M153" s="92">
        <f t="shared" si="26"/>
        <v>16.762</v>
      </c>
      <c r="N153" s="92">
        <f t="shared" si="27"/>
        <v>16.762</v>
      </c>
      <c r="O153" s="20" t="s">
        <v>21</v>
      </c>
      <c r="P153" s="169"/>
      <c r="Q153" s="18" t="s">
        <v>520</v>
      </c>
    </row>
    <row r="154" spans="1:17" s="28" customFormat="1" ht="19.5" customHeight="1" x14ac:dyDescent="0.25">
      <c r="A154" s="19">
        <v>36</v>
      </c>
      <c r="B154" s="188"/>
      <c r="C154" s="17" t="s">
        <v>188</v>
      </c>
      <c r="D154" s="4" t="s">
        <v>77</v>
      </c>
      <c r="E154" s="122"/>
      <c r="F154" s="115">
        <v>10</v>
      </c>
      <c r="G154" s="115" t="s">
        <v>71</v>
      </c>
      <c r="H154" s="216">
        <v>30</v>
      </c>
      <c r="I154" s="96">
        <f t="shared" si="23"/>
        <v>300</v>
      </c>
      <c r="J154" s="231" t="s">
        <v>76</v>
      </c>
      <c r="K154" s="92">
        <f t="shared" si="24"/>
        <v>75</v>
      </c>
      <c r="L154" s="92">
        <f t="shared" si="25"/>
        <v>75</v>
      </c>
      <c r="M154" s="92">
        <f t="shared" si="26"/>
        <v>75</v>
      </c>
      <c r="N154" s="92">
        <f t="shared" si="27"/>
        <v>75</v>
      </c>
      <c r="O154" s="20" t="s">
        <v>21</v>
      </c>
      <c r="P154" s="169"/>
      <c r="Q154" s="18" t="s">
        <v>520</v>
      </c>
    </row>
    <row r="155" spans="1:17" s="28" customFormat="1" ht="19.5" customHeight="1" x14ac:dyDescent="0.25">
      <c r="A155" s="19">
        <v>37</v>
      </c>
      <c r="B155" s="188"/>
      <c r="C155" s="17" t="s">
        <v>189</v>
      </c>
      <c r="D155" s="4" t="s">
        <v>77</v>
      </c>
      <c r="E155" s="122"/>
      <c r="F155" s="115">
        <v>5</v>
      </c>
      <c r="G155" s="115" t="s">
        <v>71</v>
      </c>
      <c r="H155" s="216">
        <v>3.944</v>
      </c>
      <c r="I155" s="96">
        <f t="shared" si="23"/>
        <v>19.72</v>
      </c>
      <c r="J155" s="231" t="s">
        <v>76</v>
      </c>
      <c r="K155" s="92">
        <f t="shared" si="24"/>
        <v>4.93</v>
      </c>
      <c r="L155" s="92">
        <f t="shared" si="25"/>
        <v>4.93</v>
      </c>
      <c r="M155" s="92">
        <f t="shared" si="26"/>
        <v>4.93</v>
      </c>
      <c r="N155" s="92">
        <f t="shared" si="27"/>
        <v>4.93</v>
      </c>
      <c r="O155" s="20" t="s">
        <v>21</v>
      </c>
      <c r="P155" s="169"/>
      <c r="Q155" s="18" t="s">
        <v>520</v>
      </c>
    </row>
    <row r="156" spans="1:17" s="28" customFormat="1" ht="19.5" customHeight="1" x14ac:dyDescent="0.25">
      <c r="A156" s="19">
        <v>38</v>
      </c>
      <c r="B156" s="188"/>
      <c r="C156" s="17" t="s">
        <v>190</v>
      </c>
      <c r="D156" s="4" t="s">
        <v>77</v>
      </c>
      <c r="E156" s="122"/>
      <c r="F156" s="115">
        <v>2</v>
      </c>
      <c r="G156" s="115" t="s">
        <v>71</v>
      </c>
      <c r="H156" s="216">
        <v>140.16</v>
      </c>
      <c r="I156" s="96">
        <f t="shared" si="23"/>
        <v>280.32</v>
      </c>
      <c r="J156" s="231" t="s">
        <v>76</v>
      </c>
      <c r="K156" s="92">
        <f t="shared" si="24"/>
        <v>70.08</v>
      </c>
      <c r="L156" s="92">
        <f t="shared" si="25"/>
        <v>70.08</v>
      </c>
      <c r="M156" s="92">
        <f t="shared" si="26"/>
        <v>70.08</v>
      </c>
      <c r="N156" s="92">
        <f t="shared" si="27"/>
        <v>70.08</v>
      </c>
      <c r="O156" s="20" t="s">
        <v>21</v>
      </c>
      <c r="P156" s="169"/>
      <c r="Q156" s="18" t="s">
        <v>520</v>
      </c>
    </row>
    <row r="157" spans="1:17" s="28" customFormat="1" ht="19.5" customHeight="1" x14ac:dyDescent="0.25">
      <c r="A157" s="19">
        <v>39</v>
      </c>
      <c r="B157" s="188"/>
      <c r="C157" s="17" t="s">
        <v>191</v>
      </c>
      <c r="D157" s="4" t="s">
        <v>77</v>
      </c>
      <c r="E157" s="122"/>
      <c r="F157" s="115">
        <v>5</v>
      </c>
      <c r="G157" s="115" t="s">
        <v>71</v>
      </c>
      <c r="H157" s="216">
        <v>59.16</v>
      </c>
      <c r="I157" s="96">
        <f t="shared" si="23"/>
        <v>295.79999999999995</v>
      </c>
      <c r="J157" s="231" t="s">
        <v>76</v>
      </c>
      <c r="K157" s="92">
        <f t="shared" si="24"/>
        <v>73.949999999999989</v>
      </c>
      <c r="L157" s="92">
        <f t="shared" si="25"/>
        <v>73.949999999999989</v>
      </c>
      <c r="M157" s="92">
        <f t="shared" si="26"/>
        <v>73.949999999999989</v>
      </c>
      <c r="N157" s="92">
        <f t="shared" si="27"/>
        <v>73.949999999999989</v>
      </c>
      <c r="O157" s="20" t="s">
        <v>21</v>
      </c>
      <c r="P157" s="169"/>
      <c r="Q157" s="18" t="s">
        <v>520</v>
      </c>
    </row>
    <row r="158" spans="1:17" s="61" customFormat="1" ht="19.5" customHeight="1" x14ac:dyDescent="0.2">
      <c r="A158" s="59"/>
      <c r="B158" s="185" t="s">
        <v>192</v>
      </c>
      <c r="C158" s="52" t="s">
        <v>193</v>
      </c>
      <c r="D158" s="59"/>
      <c r="E158" s="124"/>
      <c r="F158" s="124"/>
      <c r="G158" s="124"/>
      <c r="H158" s="219"/>
      <c r="I158" s="95">
        <f>SUM(I159)</f>
        <v>825453.17005760001</v>
      </c>
      <c r="J158" s="203"/>
      <c r="K158" s="156"/>
      <c r="L158" s="156"/>
      <c r="M158" s="156"/>
      <c r="N158" s="156"/>
      <c r="O158" s="60"/>
      <c r="P158" s="203"/>
      <c r="Q158" s="206"/>
    </row>
    <row r="159" spans="1:17" s="28" customFormat="1" ht="19.5" customHeight="1" x14ac:dyDescent="0.2">
      <c r="A159" s="29">
        <v>1</v>
      </c>
      <c r="B159" s="187"/>
      <c r="C159" s="29" t="s">
        <v>194</v>
      </c>
      <c r="D159" s="4" t="s">
        <v>77</v>
      </c>
      <c r="E159" s="122"/>
      <c r="F159" s="122">
        <v>36928</v>
      </c>
      <c r="G159" s="122" t="s">
        <v>196</v>
      </c>
      <c r="H159" s="220">
        <v>22.353042949999999</v>
      </c>
      <c r="I159" s="96">
        <f>F159*H159</f>
        <v>825453.17005760001</v>
      </c>
      <c r="J159" s="169" t="s">
        <v>197</v>
      </c>
      <c r="K159" s="157">
        <f>I159/4</f>
        <v>206363.2925144</v>
      </c>
      <c r="L159" s="157">
        <f>I159/4</f>
        <v>206363.2925144</v>
      </c>
      <c r="M159" s="157">
        <f>I159/4</f>
        <v>206363.2925144</v>
      </c>
      <c r="N159" s="157">
        <f>I159/4</f>
        <v>206363.2925144</v>
      </c>
      <c r="O159" s="20" t="s">
        <v>21</v>
      </c>
      <c r="P159" s="169"/>
      <c r="Q159" s="18" t="s">
        <v>520</v>
      </c>
    </row>
    <row r="160" spans="1:17" s="61" customFormat="1" ht="22.5" x14ac:dyDescent="0.2">
      <c r="A160" s="59"/>
      <c r="B160" s="185" t="s">
        <v>198</v>
      </c>
      <c r="C160" s="52" t="s">
        <v>199</v>
      </c>
      <c r="D160" s="59"/>
      <c r="E160" s="124"/>
      <c r="F160" s="124"/>
      <c r="G160" s="124"/>
      <c r="H160" s="219"/>
      <c r="I160" s="95">
        <f>SUM(I161)</f>
        <v>1799.41</v>
      </c>
      <c r="J160" s="203"/>
      <c r="K160" s="156"/>
      <c r="L160" s="156"/>
      <c r="M160" s="156"/>
      <c r="N160" s="156"/>
      <c r="O160" s="60"/>
      <c r="P160" s="203"/>
      <c r="Q160" s="206"/>
    </row>
    <row r="161" spans="1:17" s="28" customFormat="1" ht="25.5" x14ac:dyDescent="0.2">
      <c r="A161" s="29">
        <v>1</v>
      </c>
      <c r="B161" s="187"/>
      <c r="C161" s="17" t="s">
        <v>200</v>
      </c>
      <c r="D161" s="4" t="s">
        <v>77</v>
      </c>
      <c r="E161" s="122"/>
      <c r="F161" s="114">
        <v>2</v>
      </c>
      <c r="G161" s="115" t="s">
        <v>71</v>
      </c>
      <c r="H161" s="216">
        <v>899.70500000000004</v>
      </c>
      <c r="I161" s="96">
        <f>H161*F161</f>
        <v>1799.41</v>
      </c>
      <c r="J161" s="169" t="s">
        <v>197</v>
      </c>
      <c r="K161" s="92">
        <f t="shared" ref="K161" si="28">I161/4</f>
        <v>449.85250000000002</v>
      </c>
      <c r="L161" s="92">
        <f t="shared" ref="L161" si="29">I161/4</f>
        <v>449.85250000000002</v>
      </c>
      <c r="M161" s="92">
        <f t="shared" ref="M161" si="30">I161/4</f>
        <v>449.85250000000002</v>
      </c>
      <c r="N161" s="92">
        <f t="shared" ref="N161" si="31">I161/4</f>
        <v>449.85250000000002</v>
      </c>
      <c r="O161" s="20" t="s">
        <v>21</v>
      </c>
      <c r="P161" s="169"/>
      <c r="Q161" s="18" t="s">
        <v>520</v>
      </c>
    </row>
    <row r="162" spans="1:17" s="61" customFormat="1" ht="22.5" x14ac:dyDescent="0.2">
      <c r="A162" s="59"/>
      <c r="B162" s="185" t="s">
        <v>201</v>
      </c>
      <c r="C162" s="52" t="s">
        <v>23</v>
      </c>
      <c r="D162" s="59"/>
      <c r="E162" s="124"/>
      <c r="F162" s="124"/>
      <c r="G162" s="124"/>
      <c r="H162" s="218"/>
      <c r="I162" s="95">
        <f>SUM(I163:I164)</f>
        <v>11793.77</v>
      </c>
      <c r="J162" s="203"/>
      <c r="K162" s="156"/>
      <c r="L162" s="156"/>
      <c r="M162" s="156"/>
      <c r="N162" s="156"/>
      <c r="O162" s="60"/>
      <c r="P162" s="203"/>
      <c r="Q162" s="206"/>
    </row>
    <row r="163" spans="1:17" s="28" customFormat="1" ht="25.5" x14ac:dyDescent="0.2">
      <c r="A163" s="29">
        <v>1</v>
      </c>
      <c r="B163" s="187"/>
      <c r="C163" s="17" t="s">
        <v>202</v>
      </c>
      <c r="D163" s="4" t="s">
        <v>77</v>
      </c>
      <c r="E163" s="122"/>
      <c r="F163" s="115">
        <v>5</v>
      </c>
      <c r="G163" s="115" t="s">
        <v>73</v>
      </c>
      <c r="H163" s="216">
        <v>1198.7539999999999</v>
      </c>
      <c r="I163" s="96">
        <f>F163*H163</f>
        <v>5993.7699999999995</v>
      </c>
      <c r="J163" s="169" t="s">
        <v>197</v>
      </c>
      <c r="K163" s="92">
        <f t="shared" ref="K163:K164" si="32">I163/4</f>
        <v>1498.4424999999999</v>
      </c>
      <c r="L163" s="92">
        <f t="shared" ref="L163:L164" si="33">I163/4</f>
        <v>1498.4424999999999</v>
      </c>
      <c r="M163" s="92">
        <f t="shared" ref="M163:M164" si="34">I163/4</f>
        <v>1498.4424999999999</v>
      </c>
      <c r="N163" s="92">
        <f t="shared" ref="N163:N164" si="35">I163/4</f>
        <v>1498.4424999999999</v>
      </c>
      <c r="O163" s="20" t="s">
        <v>21</v>
      </c>
      <c r="P163" s="169"/>
      <c r="Q163" s="18" t="s">
        <v>520</v>
      </c>
    </row>
    <row r="164" spans="1:17" s="28" customFormat="1" ht="25.5" x14ac:dyDescent="0.2">
      <c r="A164" s="29">
        <v>2</v>
      </c>
      <c r="B164" s="187"/>
      <c r="C164" s="17" t="s">
        <v>203</v>
      </c>
      <c r="D164" s="4" t="s">
        <v>77</v>
      </c>
      <c r="E164" s="122"/>
      <c r="F164" s="115">
        <v>20</v>
      </c>
      <c r="G164" s="115" t="s">
        <v>75</v>
      </c>
      <c r="H164" s="216">
        <v>290</v>
      </c>
      <c r="I164" s="96">
        <f>F164*H164</f>
        <v>5800</v>
      </c>
      <c r="J164" s="169" t="s">
        <v>197</v>
      </c>
      <c r="K164" s="92">
        <f t="shared" si="32"/>
        <v>1450</v>
      </c>
      <c r="L164" s="92">
        <f t="shared" si="33"/>
        <v>1450</v>
      </c>
      <c r="M164" s="92">
        <f t="shared" si="34"/>
        <v>1450</v>
      </c>
      <c r="N164" s="92">
        <f t="shared" si="35"/>
        <v>1450</v>
      </c>
      <c r="O164" s="20" t="s">
        <v>21</v>
      </c>
      <c r="P164" s="169"/>
      <c r="Q164" s="18" t="s">
        <v>520</v>
      </c>
    </row>
    <row r="165" spans="1:17" s="61" customFormat="1" ht="19.5" x14ac:dyDescent="0.2">
      <c r="A165" s="59"/>
      <c r="B165" s="185" t="s">
        <v>205</v>
      </c>
      <c r="C165" s="52" t="s">
        <v>206</v>
      </c>
      <c r="D165" s="59"/>
      <c r="E165" s="124"/>
      <c r="F165" s="124"/>
      <c r="G165" s="124"/>
      <c r="H165" s="219"/>
      <c r="I165" s="95">
        <f>SUM(I166)</f>
        <v>29366.499995999999</v>
      </c>
      <c r="J165" s="203"/>
      <c r="K165" s="156"/>
      <c r="L165" s="156"/>
      <c r="M165" s="156"/>
      <c r="N165" s="156"/>
      <c r="O165" s="60"/>
      <c r="P165" s="203"/>
      <c r="Q165" s="206"/>
    </row>
    <row r="166" spans="1:17" s="28" customFormat="1" ht="25.5" x14ac:dyDescent="0.2">
      <c r="A166" s="29">
        <v>1</v>
      </c>
      <c r="B166" s="187"/>
      <c r="C166" s="14" t="s">
        <v>206</v>
      </c>
      <c r="D166" s="4" t="s">
        <v>77</v>
      </c>
      <c r="E166" s="122"/>
      <c r="F166" s="122">
        <v>12</v>
      </c>
      <c r="G166" s="122" t="s">
        <v>75</v>
      </c>
      <c r="H166" s="220">
        <v>2447.208333</v>
      </c>
      <c r="I166" s="96">
        <f>F166*H166</f>
        <v>29366.499995999999</v>
      </c>
      <c r="J166" s="169" t="s">
        <v>76</v>
      </c>
      <c r="K166" s="92">
        <f t="shared" ref="K166" si="36">I166/4</f>
        <v>7341.6249989999997</v>
      </c>
      <c r="L166" s="92">
        <f t="shared" ref="L166" si="37">I166/4</f>
        <v>7341.6249989999997</v>
      </c>
      <c r="M166" s="92">
        <f t="shared" ref="M166" si="38">I166/4</f>
        <v>7341.6249989999997</v>
      </c>
      <c r="N166" s="92">
        <f t="shared" ref="N166" si="39">I166/4</f>
        <v>7341.6249989999997</v>
      </c>
      <c r="O166" s="20" t="s">
        <v>21</v>
      </c>
      <c r="P166" s="169"/>
      <c r="Q166" s="18" t="s">
        <v>520</v>
      </c>
    </row>
    <row r="167" spans="1:17" s="61" customFormat="1" ht="22.5" x14ac:dyDescent="0.2">
      <c r="A167" s="59"/>
      <c r="B167" s="185" t="s">
        <v>207</v>
      </c>
      <c r="C167" s="52" t="s">
        <v>208</v>
      </c>
      <c r="D167" s="59"/>
      <c r="E167" s="124"/>
      <c r="F167" s="124"/>
      <c r="G167" s="124"/>
      <c r="H167" s="218"/>
      <c r="I167" s="95">
        <f>SUM(I168:I168)</f>
        <v>606715.29999999993</v>
      </c>
      <c r="J167" s="203"/>
      <c r="K167" s="156"/>
      <c r="L167" s="156"/>
      <c r="M167" s="156"/>
      <c r="N167" s="156"/>
      <c r="O167" s="60"/>
      <c r="P167" s="203"/>
      <c r="Q167" s="206"/>
    </row>
    <row r="168" spans="1:17" s="28" customFormat="1" ht="25.5" x14ac:dyDescent="0.2">
      <c r="A168" s="30">
        <v>1</v>
      </c>
      <c r="B168" s="189"/>
      <c r="C168" s="31" t="s">
        <v>209</v>
      </c>
      <c r="D168" s="4" t="s">
        <v>77</v>
      </c>
      <c r="E168" s="125"/>
      <c r="F168" s="126">
        <v>12</v>
      </c>
      <c r="G168" s="126" t="s">
        <v>75</v>
      </c>
      <c r="H168" s="221">
        <v>50559.60833333333</v>
      </c>
      <c r="I168" s="98">
        <f t="shared" ref="I168" si="40">F168*H168</f>
        <v>606715.29999999993</v>
      </c>
      <c r="J168" s="233" t="s">
        <v>76</v>
      </c>
      <c r="K168" s="158">
        <f t="shared" ref="K168" si="41">I168/4</f>
        <v>151678.82499999998</v>
      </c>
      <c r="L168" s="158">
        <f t="shared" ref="L168" si="42">I168/4</f>
        <v>151678.82499999998</v>
      </c>
      <c r="M168" s="158">
        <f t="shared" ref="M168" si="43">I168/4</f>
        <v>151678.82499999998</v>
      </c>
      <c r="N168" s="158">
        <f t="shared" ref="N168" si="44">I168/4</f>
        <v>151678.82499999998</v>
      </c>
      <c r="O168" s="32" t="s">
        <v>21</v>
      </c>
      <c r="P168" s="170"/>
      <c r="Q168" s="18" t="s">
        <v>520</v>
      </c>
    </row>
    <row r="169" spans="1:17" s="59" customFormat="1" ht="22.5" x14ac:dyDescent="0.2">
      <c r="B169" s="185" t="s">
        <v>210</v>
      </c>
      <c r="C169" s="52" t="s">
        <v>211</v>
      </c>
      <c r="E169" s="124"/>
      <c r="F169" s="124"/>
      <c r="G169" s="124"/>
      <c r="H169" s="219"/>
      <c r="I169" s="95">
        <f>SUM(I170)</f>
        <v>63249.740000000005</v>
      </c>
      <c r="J169" s="203"/>
      <c r="K169" s="156"/>
      <c r="L169" s="156"/>
      <c r="M169" s="156"/>
      <c r="N169" s="156"/>
      <c r="O169" s="60"/>
      <c r="P169" s="203"/>
      <c r="Q169" s="206"/>
    </row>
    <row r="170" spans="1:17" s="28" customFormat="1" ht="25.5" x14ac:dyDescent="0.2">
      <c r="A170" s="33">
        <v>1</v>
      </c>
      <c r="B170" s="190"/>
      <c r="C170" s="34" t="s">
        <v>212</v>
      </c>
      <c r="D170" s="4" t="s">
        <v>77</v>
      </c>
      <c r="E170" s="127"/>
      <c r="F170" s="128">
        <v>20</v>
      </c>
      <c r="G170" s="129" t="s">
        <v>75</v>
      </c>
      <c r="H170" s="222">
        <v>3162.4870000000001</v>
      </c>
      <c r="I170" s="99">
        <f>F170*H170</f>
        <v>63249.740000000005</v>
      </c>
      <c r="J170" s="234" t="s">
        <v>76</v>
      </c>
      <c r="K170" s="159">
        <f t="shared" ref="K170" si="45">I170/4</f>
        <v>15812.435000000001</v>
      </c>
      <c r="L170" s="159">
        <f t="shared" ref="L170" si="46">I170/4</f>
        <v>15812.435000000001</v>
      </c>
      <c r="M170" s="159">
        <f t="shared" ref="M170" si="47">I170/4</f>
        <v>15812.435000000001</v>
      </c>
      <c r="N170" s="159">
        <f t="shared" ref="N170" si="48">I170/4</f>
        <v>15812.435000000001</v>
      </c>
      <c r="O170" s="35" t="s">
        <v>21</v>
      </c>
      <c r="P170" s="171"/>
      <c r="Q170" s="18" t="s">
        <v>520</v>
      </c>
    </row>
    <row r="171" spans="1:17" s="61" customFormat="1" ht="22.5" x14ac:dyDescent="0.2">
      <c r="A171" s="59"/>
      <c r="B171" s="185" t="s">
        <v>213</v>
      </c>
      <c r="C171" s="52" t="s">
        <v>24</v>
      </c>
      <c r="D171" s="59"/>
      <c r="E171" s="124"/>
      <c r="F171" s="124"/>
      <c r="G171" s="124"/>
      <c r="H171" s="219"/>
      <c r="I171" s="95">
        <f>SUM(I172)</f>
        <v>52743.54</v>
      </c>
      <c r="J171" s="203"/>
      <c r="K171" s="156"/>
      <c r="L171" s="156"/>
      <c r="M171" s="156"/>
      <c r="N171" s="156"/>
      <c r="O171" s="60"/>
      <c r="P171" s="203"/>
      <c r="Q171" s="206"/>
    </row>
    <row r="172" spans="1:17" s="28" customFormat="1" ht="25.5" x14ac:dyDescent="0.25">
      <c r="A172" s="29">
        <v>1</v>
      </c>
      <c r="B172" s="187"/>
      <c r="C172" s="19" t="s">
        <v>214</v>
      </c>
      <c r="D172" s="4" t="s">
        <v>77</v>
      </c>
      <c r="E172" s="122"/>
      <c r="F172" s="114">
        <v>7</v>
      </c>
      <c r="G172" s="114" t="s">
        <v>75</v>
      </c>
      <c r="H172" s="223">
        <v>7534.7914285714287</v>
      </c>
      <c r="I172" s="96">
        <f>F172*H172</f>
        <v>52743.54</v>
      </c>
      <c r="J172" s="231" t="s">
        <v>76</v>
      </c>
      <c r="K172" s="92">
        <f t="shared" ref="K172" si="49">I172/4</f>
        <v>13185.885</v>
      </c>
      <c r="L172" s="92">
        <f t="shared" ref="L172" si="50">I172/4</f>
        <v>13185.885</v>
      </c>
      <c r="M172" s="92">
        <f t="shared" ref="M172" si="51">I172/4</f>
        <v>13185.885</v>
      </c>
      <c r="N172" s="92">
        <f t="shared" ref="N172" si="52">I172/4</f>
        <v>13185.885</v>
      </c>
      <c r="O172" s="20" t="s">
        <v>21</v>
      </c>
      <c r="P172" s="169"/>
      <c r="Q172" s="18" t="s">
        <v>520</v>
      </c>
    </row>
    <row r="173" spans="1:17" s="61" customFormat="1" ht="22.5" x14ac:dyDescent="0.2">
      <c r="A173" s="59"/>
      <c r="B173" s="185">
        <v>33101</v>
      </c>
      <c r="C173" s="52" t="s">
        <v>216</v>
      </c>
      <c r="D173" s="59"/>
      <c r="E173" s="124"/>
      <c r="F173" s="124"/>
      <c r="G173" s="124"/>
      <c r="H173" s="219"/>
      <c r="I173" s="95">
        <f>SUM(I174)</f>
        <v>222729.83000000002</v>
      </c>
      <c r="J173" s="203"/>
      <c r="K173" s="156"/>
      <c r="L173" s="156"/>
      <c r="M173" s="156"/>
      <c r="N173" s="156"/>
      <c r="O173" s="60"/>
      <c r="P173" s="203"/>
      <c r="Q173" s="206"/>
    </row>
    <row r="174" spans="1:17" s="28" customFormat="1" ht="25.5" x14ac:dyDescent="0.25">
      <c r="A174" s="29">
        <v>1</v>
      </c>
      <c r="B174" s="187"/>
      <c r="C174" s="19" t="s">
        <v>220</v>
      </c>
      <c r="D174" s="4" t="s">
        <v>77</v>
      </c>
      <c r="E174" s="122"/>
      <c r="F174" s="114">
        <v>1</v>
      </c>
      <c r="G174" s="114" t="s">
        <v>75</v>
      </c>
      <c r="H174" s="223">
        <v>222729.83000000002</v>
      </c>
      <c r="I174" s="96">
        <f>F174*H174</f>
        <v>222729.83000000002</v>
      </c>
      <c r="J174" s="231" t="s">
        <v>76</v>
      </c>
      <c r="K174" s="92">
        <f t="shared" ref="K174" si="53">I174/4</f>
        <v>55682.457500000004</v>
      </c>
      <c r="L174" s="92">
        <f t="shared" ref="L174" si="54">I174/4</f>
        <v>55682.457500000004</v>
      </c>
      <c r="M174" s="92">
        <f t="shared" ref="M174" si="55">I174/4</f>
        <v>55682.457500000004</v>
      </c>
      <c r="N174" s="92">
        <f t="shared" ref="N174" si="56">I174/4</f>
        <v>55682.457500000004</v>
      </c>
      <c r="O174" s="20" t="s">
        <v>21</v>
      </c>
      <c r="P174" s="169"/>
      <c r="Q174" s="18" t="s">
        <v>520</v>
      </c>
    </row>
    <row r="175" spans="1:17" s="61" customFormat="1" ht="24" customHeight="1" x14ac:dyDescent="0.2">
      <c r="A175" s="59"/>
      <c r="B175" s="185" t="s">
        <v>227</v>
      </c>
      <c r="C175" s="52" t="s">
        <v>228</v>
      </c>
      <c r="D175" s="59"/>
      <c r="E175" s="124"/>
      <c r="F175" s="124"/>
      <c r="G175" s="124"/>
      <c r="H175" s="219"/>
      <c r="I175" s="95">
        <f>SUM(I176)</f>
        <v>586480.11</v>
      </c>
      <c r="J175" s="203"/>
      <c r="K175" s="156"/>
      <c r="L175" s="156"/>
      <c r="M175" s="156"/>
      <c r="N175" s="156"/>
      <c r="O175" s="60"/>
      <c r="P175" s="203"/>
      <c r="Q175" s="206"/>
    </row>
    <row r="176" spans="1:17" s="28" customFormat="1" ht="25.5" x14ac:dyDescent="0.2">
      <c r="A176" s="29">
        <v>1</v>
      </c>
      <c r="B176" s="187"/>
      <c r="C176" s="17" t="s">
        <v>229</v>
      </c>
      <c r="D176" s="4" t="s">
        <v>77</v>
      </c>
      <c r="E176" s="122"/>
      <c r="F176" s="114">
        <v>12</v>
      </c>
      <c r="G176" s="115" t="s">
        <v>75</v>
      </c>
      <c r="H176" s="223">
        <v>48873.342499999999</v>
      </c>
      <c r="I176" s="96">
        <f>F176*H176</f>
        <v>586480.11</v>
      </c>
      <c r="J176" s="231" t="s">
        <v>76</v>
      </c>
      <c r="K176" s="92">
        <f t="shared" ref="K176" si="57">I176/4</f>
        <v>146620.0275</v>
      </c>
      <c r="L176" s="92">
        <f t="shared" ref="L176" si="58">I176/4</f>
        <v>146620.0275</v>
      </c>
      <c r="M176" s="92">
        <f t="shared" ref="M176" si="59">I176/4</f>
        <v>146620.0275</v>
      </c>
      <c r="N176" s="92">
        <f t="shared" ref="N176" si="60">I176/4</f>
        <v>146620.0275</v>
      </c>
      <c r="O176" s="20" t="s">
        <v>21</v>
      </c>
      <c r="P176" s="169"/>
      <c r="Q176" s="18" t="s">
        <v>520</v>
      </c>
    </row>
    <row r="177" spans="1:17" s="61" customFormat="1" ht="23.25" customHeight="1" x14ac:dyDescent="0.2">
      <c r="A177" s="59"/>
      <c r="B177" s="185" t="s">
        <v>231</v>
      </c>
      <c r="C177" s="52" t="s">
        <v>232</v>
      </c>
      <c r="D177" s="59"/>
      <c r="E177" s="124"/>
      <c r="F177" s="124"/>
      <c r="G177" s="124"/>
      <c r="H177" s="219"/>
      <c r="I177" s="95">
        <f>SUM(I178)</f>
        <v>12879.35</v>
      </c>
      <c r="J177" s="203"/>
      <c r="K177" s="156"/>
      <c r="L177" s="156"/>
      <c r="M177" s="156"/>
      <c r="N177" s="156"/>
      <c r="O177" s="60"/>
      <c r="P177" s="203"/>
      <c r="Q177" s="206"/>
    </row>
    <row r="178" spans="1:17" s="28" customFormat="1" ht="25.5" x14ac:dyDescent="0.2">
      <c r="A178" s="29">
        <v>1</v>
      </c>
      <c r="B178" s="187"/>
      <c r="C178" s="17" t="s">
        <v>233</v>
      </c>
      <c r="D178" s="4" t="s">
        <v>77</v>
      </c>
      <c r="E178" s="122"/>
      <c r="F178" s="114">
        <v>12</v>
      </c>
      <c r="G178" s="115" t="s">
        <v>75</v>
      </c>
      <c r="H178" s="216">
        <v>1073.2791666666667</v>
      </c>
      <c r="I178" s="96">
        <f>F178*H178</f>
        <v>12879.35</v>
      </c>
      <c r="J178" s="231" t="s">
        <v>76</v>
      </c>
      <c r="K178" s="92">
        <f t="shared" ref="K178" si="61">I178/4</f>
        <v>3219.8375000000001</v>
      </c>
      <c r="L178" s="92">
        <f t="shared" ref="L178" si="62">I178/4</f>
        <v>3219.8375000000001</v>
      </c>
      <c r="M178" s="92">
        <f t="shared" ref="M178" si="63">I178/4</f>
        <v>3219.8375000000001</v>
      </c>
      <c r="N178" s="92">
        <f t="shared" ref="N178" si="64">I178/4</f>
        <v>3219.8375000000001</v>
      </c>
      <c r="O178" s="20" t="s">
        <v>21</v>
      </c>
      <c r="P178" s="169"/>
      <c r="Q178" s="18" t="s">
        <v>520</v>
      </c>
    </row>
    <row r="179" spans="1:17" s="61" customFormat="1" ht="22.5" x14ac:dyDescent="0.2">
      <c r="A179" s="59"/>
      <c r="B179" s="185" t="s">
        <v>234</v>
      </c>
      <c r="C179" s="52" t="s">
        <v>235</v>
      </c>
      <c r="D179" s="59"/>
      <c r="E179" s="124"/>
      <c r="F179" s="124"/>
      <c r="G179" s="124"/>
      <c r="H179" s="219"/>
      <c r="I179" s="95">
        <f>SUM(I180)</f>
        <v>65644.989990000002</v>
      </c>
      <c r="J179" s="203"/>
      <c r="K179" s="156"/>
      <c r="L179" s="156"/>
      <c r="M179" s="156"/>
      <c r="N179" s="156"/>
      <c r="O179" s="60"/>
      <c r="P179" s="203"/>
      <c r="Q179" s="206"/>
    </row>
    <row r="180" spans="1:17" s="28" customFormat="1" ht="25.5" x14ac:dyDescent="0.2">
      <c r="A180" s="29">
        <v>1</v>
      </c>
      <c r="B180" s="187"/>
      <c r="C180" s="29" t="s">
        <v>236</v>
      </c>
      <c r="D180" s="4" t="s">
        <v>77</v>
      </c>
      <c r="E180" s="122"/>
      <c r="F180" s="122">
        <v>3</v>
      </c>
      <c r="G180" s="122" t="s">
        <v>75</v>
      </c>
      <c r="H180" s="220">
        <v>21881.663329999999</v>
      </c>
      <c r="I180" s="96">
        <f>F180*H180</f>
        <v>65644.989990000002</v>
      </c>
      <c r="J180" s="231" t="s">
        <v>76</v>
      </c>
      <c r="K180" s="92">
        <f t="shared" ref="K180" si="65">I180/4</f>
        <v>16411.2474975</v>
      </c>
      <c r="L180" s="92">
        <f t="shared" ref="L180" si="66">I180/4</f>
        <v>16411.2474975</v>
      </c>
      <c r="M180" s="92">
        <f t="shared" ref="M180" si="67">I180/4</f>
        <v>16411.2474975</v>
      </c>
      <c r="N180" s="92">
        <f t="shared" ref="N180" si="68">I180/4</f>
        <v>16411.2474975</v>
      </c>
      <c r="O180" s="20" t="s">
        <v>21</v>
      </c>
      <c r="P180" s="169"/>
      <c r="Q180" s="18" t="s">
        <v>520</v>
      </c>
    </row>
    <row r="181" spans="1:17" s="61" customFormat="1" ht="25.5" customHeight="1" x14ac:dyDescent="0.2">
      <c r="A181" s="59"/>
      <c r="B181" s="185" t="s">
        <v>237</v>
      </c>
      <c r="C181" s="52" t="s">
        <v>238</v>
      </c>
      <c r="D181" s="59"/>
      <c r="E181" s="124"/>
      <c r="F181" s="124"/>
      <c r="G181" s="124"/>
      <c r="H181" s="219"/>
      <c r="I181" s="95">
        <f>SUM(I182)</f>
        <v>234314.6</v>
      </c>
      <c r="J181" s="203"/>
      <c r="K181" s="156"/>
      <c r="L181" s="156"/>
      <c r="M181" s="156"/>
      <c r="N181" s="156"/>
      <c r="O181" s="60"/>
      <c r="P181" s="203"/>
      <c r="Q181" s="206"/>
    </row>
    <row r="182" spans="1:17" s="28" customFormat="1" ht="25.5" x14ac:dyDescent="0.25">
      <c r="A182" s="29">
        <v>1</v>
      </c>
      <c r="B182" s="187"/>
      <c r="C182" s="19" t="s">
        <v>239</v>
      </c>
      <c r="D182" s="4" t="s">
        <v>77</v>
      </c>
      <c r="E182" s="122"/>
      <c r="F182" s="114">
        <v>1</v>
      </c>
      <c r="G182" s="114" t="s">
        <v>75</v>
      </c>
      <c r="H182" s="223">
        <v>234314.6</v>
      </c>
      <c r="I182" s="96">
        <f>F182*H182</f>
        <v>234314.6</v>
      </c>
      <c r="J182" s="231" t="s">
        <v>76</v>
      </c>
      <c r="K182" s="92">
        <f t="shared" ref="K182" si="69">I182/4</f>
        <v>58578.65</v>
      </c>
      <c r="L182" s="92">
        <f t="shared" ref="L182" si="70">I182/4</f>
        <v>58578.65</v>
      </c>
      <c r="M182" s="92">
        <f t="shared" ref="M182" si="71">I182/4</f>
        <v>58578.65</v>
      </c>
      <c r="N182" s="92">
        <f t="shared" ref="N182" si="72">I182/4</f>
        <v>58578.65</v>
      </c>
      <c r="O182" s="20" t="s">
        <v>21</v>
      </c>
      <c r="P182" s="169"/>
      <c r="Q182" s="18" t="s">
        <v>520</v>
      </c>
    </row>
    <row r="183" spans="1:17" s="61" customFormat="1" ht="19.5" x14ac:dyDescent="0.2">
      <c r="A183" s="59"/>
      <c r="B183" s="185" t="s">
        <v>240</v>
      </c>
      <c r="C183" s="52" t="s">
        <v>241</v>
      </c>
      <c r="D183" s="59"/>
      <c r="E183" s="124"/>
      <c r="F183" s="124"/>
      <c r="G183" s="124"/>
      <c r="H183" s="218"/>
      <c r="I183" s="95">
        <f>SUM(I184:I187)</f>
        <v>51095.380000000005</v>
      </c>
      <c r="J183" s="203"/>
      <c r="K183" s="156"/>
      <c r="L183" s="156"/>
      <c r="M183" s="156"/>
      <c r="N183" s="156"/>
      <c r="O183" s="60" t="s">
        <v>21</v>
      </c>
      <c r="P183" s="203"/>
      <c r="Q183" s="206"/>
    </row>
    <row r="184" spans="1:17" s="28" customFormat="1" ht="25.5" x14ac:dyDescent="0.2">
      <c r="A184" s="29">
        <v>1</v>
      </c>
      <c r="B184" s="187"/>
      <c r="C184" s="39" t="s">
        <v>242</v>
      </c>
      <c r="D184" s="4" t="s">
        <v>77</v>
      </c>
      <c r="E184" s="122"/>
      <c r="F184" s="130">
        <v>1</v>
      </c>
      <c r="G184" s="131" t="s">
        <v>75</v>
      </c>
      <c r="H184" s="224">
        <v>6976.98</v>
      </c>
      <c r="I184" s="96">
        <f t="shared" ref="I184:I187" si="73">F184*H184</f>
        <v>6976.98</v>
      </c>
      <c r="J184" s="231" t="s">
        <v>76</v>
      </c>
      <c r="K184" s="92">
        <f t="shared" ref="K184:K187" si="74">I184/4</f>
        <v>1744.2449999999999</v>
      </c>
      <c r="L184" s="92">
        <f t="shared" ref="L184:L187" si="75">I184/4</f>
        <v>1744.2449999999999</v>
      </c>
      <c r="M184" s="92">
        <f t="shared" ref="M184:M187" si="76">I184/4</f>
        <v>1744.2449999999999</v>
      </c>
      <c r="N184" s="92">
        <f t="shared" ref="N184:N187" si="77">I184/4</f>
        <v>1744.2449999999999</v>
      </c>
      <c r="O184" s="20" t="s">
        <v>21</v>
      </c>
      <c r="P184" s="169"/>
      <c r="Q184" s="18" t="s">
        <v>520</v>
      </c>
    </row>
    <row r="185" spans="1:17" s="28" customFormat="1" ht="25.5" x14ac:dyDescent="0.2">
      <c r="A185" s="29">
        <v>2</v>
      </c>
      <c r="B185" s="187"/>
      <c r="C185" s="17" t="s">
        <v>243</v>
      </c>
      <c r="D185" s="4" t="s">
        <v>77</v>
      </c>
      <c r="E185" s="122"/>
      <c r="F185" s="115">
        <v>200</v>
      </c>
      <c r="G185" s="115" t="s">
        <v>71</v>
      </c>
      <c r="H185" s="216">
        <v>70.296000000000006</v>
      </c>
      <c r="I185" s="96">
        <f t="shared" si="73"/>
        <v>14059.2</v>
      </c>
      <c r="J185" s="231" t="s">
        <v>76</v>
      </c>
      <c r="K185" s="92">
        <f t="shared" si="74"/>
        <v>3514.8</v>
      </c>
      <c r="L185" s="92">
        <f t="shared" si="75"/>
        <v>3514.8</v>
      </c>
      <c r="M185" s="92">
        <f t="shared" si="76"/>
        <v>3514.8</v>
      </c>
      <c r="N185" s="92">
        <f t="shared" si="77"/>
        <v>3514.8</v>
      </c>
      <c r="O185" s="20" t="s">
        <v>21</v>
      </c>
      <c r="P185" s="169"/>
      <c r="Q185" s="18" t="s">
        <v>520</v>
      </c>
    </row>
    <row r="186" spans="1:17" s="28" customFormat="1" ht="25.5" x14ac:dyDescent="0.2">
      <c r="A186" s="29">
        <v>3</v>
      </c>
      <c r="B186" s="187"/>
      <c r="C186" s="17" t="s">
        <v>244</v>
      </c>
      <c r="D186" s="4" t="s">
        <v>77</v>
      </c>
      <c r="E186" s="122"/>
      <c r="F186" s="115">
        <v>200</v>
      </c>
      <c r="G186" s="115" t="s">
        <v>75</v>
      </c>
      <c r="H186" s="216">
        <v>70.296000000000006</v>
      </c>
      <c r="I186" s="96">
        <f t="shared" si="73"/>
        <v>14059.2</v>
      </c>
      <c r="J186" s="231" t="s">
        <v>76</v>
      </c>
      <c r="K186" s="92">
        <f t="shared" si="74"/>
        <v>3514.8</v>
      </c>
      <c r="L186" s="92">
        <f t="shared" si="75"/>
        <v>3514.8</v>
      </c>
      <c r="M186" s="92">
        <f t="shared" si="76"/>
        <v>3514.8</v>
      </c>
      <c r="N186" s="92">
        <f t="shared" si="77"/>
        <v>3514.8</v>
      </c>
      <c r="O186" s="20" t="s">
        <v>21</v>
      </c>
      <c r="P186" s="169"/>
      <c r="Q186" s="18" t="s">
        <v>520</v>
      </c>
    </row>
    <row r="187" spans="1:17" s="28" customFormat="1" ht="25.5" x14ac:dyDescent="0.2">
      <c r="A187" s="29">
        <v>4</v>
      </c>
      <c r="B187" s="187"/>
      <c r="C187" s="17" t="s">
        <v>245</v>
      </c>
      <c r="D187" s="4" t="s">
        <v>77</v>
      </c>
      <c r="E187" s="122"/>
      <c r="F187" s="115">
        <v>200</v>
      </c>
      <c r="G187" s="115" t="s">
        <v>75</v>
      </c>
      <c r="H187" s="216">
        <v>80</v>
      </c>
      <c r="I187" s="96">
        <f t="shared" si="73"/>
        <v>16000</v>
      </c>
      <c r="J187" s="231" t="s">
        <v>76</v>
      </c>
      <c r="K187" s="92">
        <f t="shared" si="74"/>
        <v>4000</v>
      </c>
      <c r="L187" s="92">
        <f t="shared" si="75"/>
        <v>4000</v>
      </c>
      <c r="M187" s="92">
        <f t="shared" si="76"/>
        <v>4000</v>
      </c>
      <c r="N187" s="92">
        <f t="shared" si="77"/>
        <v>4000</v>
      </c>
      <c r="O187" s="20" t="s">
        <v>21</v>
      </c>
      <c r="P187" s="169"/>
      <c r="Q187" s="18" t="s">
        <v>520</v>
      </c>
    </row>
    <row r="188" spans="1:17" s="61" customFormat="1" ht="22.5" x14ac:dyDescent="0.2">
      <c r="A188" s="59"/>
      <c r="B188" s="185" t="s">
        <v>246</v>
      </c>
      <c r="C188" s="52" t="s">
        <v>247</v>
      </c>
      <c r="D188" s="59"/>
      <c r="E188" s="124"/>
      <c r="F188" s="124"/>
      <c r="G188" s="124"/>
      <c r="H188" s="218"/>
      <c r="I188" s="95">
        <f>SUM(I189:I191)</f>
        <v>164762.01</v>
      </c>
      <c r="J188" s="203"/>
      <c r="K188" s="156"/>
      <c r="L188" s="156"/>
      <c r="M188" s="156"/>
      <c r="N188" s="156"/>
      <c r="O188" s="60"/>
      <c r="P188" s="203"/>
      <c r="Q188" s="206"/>
    </row>
    <row r="189" spans="1:17" s="28" customFormat="1" ht="25.5" x14ac:dyDescent="0.2">
      <c r="A189" s="29">
        <v>1</v>
      </c>
      <c r="B189" s="187"/>
      <c r="C189" s="17" t="s">
        <v>249</v>
      </c>
      <c r="D189" s="4" t="s">
        <v>77</v>
      </c>
      <c r="E189" s="122"/>
      <c r="F189" s="115">
        <v>4</v>
      </c>
      <c r="G189" s="115" t="s">
        <v>75</v>
      </c>
      <c r="H189" s="216">
        <v>10549.825000000001</v>
      </c>
      <c r="I189" s="96">
        <f t="shared" ref="I189:I191" si="78">F189*H189</f>
        <v>42199.3</v>
      </c>
      <c r="J189" s="231" t="s">
        <v>76</v>
      </c>
      <c r="K189" s="92">
        <f t="shared" ref="K189:K191" si="79">I189/4</f>
        <v>10549.825000000001</v>
      </c>
      <c r="L189" s="92">
        <f t="shared" ref="L189:L191" si="80">I189/4</f>
        <v>10549.825000000001</v>
      </c>
      <c r="M189" s="92">
        <f t="shared" ref="M189:M191" si="81">I189/4</f>
        <v>10549.825000000001</v>
      </c>
      <c r="N189" s="92">
        <f t="shared" ref="N189:N191" si="82">I189/4</f>
        <v>10549.825000000001</v>
      </c>
      <c r="O189" s="20" t="s">
        <v>21</v>
      </c>
      <c r="P189" s="169"/>
      <c r="Q189" s="18" t="s">
        <v>520</v>
      </c>
    </row>
    <row r="190" spans="1:17" s="28" customFormat="1" ht="25.5" x14ac:dyDescent="0.2">
      <c r="A190" s="29">
        <v>2</v>
      </c>
      <c r="B190" s="187"/>
      <c r="C190" s="17" t="s">
        <v>250</v>
      </c>
      <c r="D190" s="4" t="s">
        <v>77</v>
      </c>
      <c r="E190" s="122"/>
      <c r="F190" s="115">
        <v>120</v>
      </c>
      <c r="G190" s="115" t="s">
        <v>253</v>
      </c>
      <c r="H190" s="216">
        <v>696</v>
      </c>
      <c r="I190" s="96">
        <f t="shared" si="78"/>
        <v>83520</v>
      </c>
      <c r="J190" s="231" t="s">
        <v>76</v>
      </c>
      <c r="K190" s="92">
        <f t="shared" si="79"/>
        <v>20880</v>
      </c>
      <c r="L190" s="92">
        <f t="shared" si="80"/>
        <v>20880</v>
      </c>
      <c r="M190" s="92">
        <f t="shared" si="81"/>
        <v>20880</v>
      </c>
      <c r="N190" s="92">
        <f t="shared" si="82"/>
        <v>20880</v>
      </c>
      <c r="O190" s="20" t="s">
        <v>21</v>
      </c>
      <c r="P190" s="169"/>
      <c r="Q190" s="18" t="s">
        <v>520</v>
      </c>
    </row>
    <row r="191" spans="1:17" s="28" customFormat="1" ht="25.5" x14ac:dyDescent="0.2">
      <c r="A191" s="29">
        <v>3</v>
      </c>
      <c r="B191" s="187"/>
      <c r="C191" s="17" t="s">
        <v>251</v>
      </c>
      <c r="D191" s="4" t="s">
        <v>77</v>
      </c>
      <c r="E191" s="122"/>
      <c r="F191" s="115">
        <v>4</v>
      </c>
      <c r="G191" s="115" t="s">
        <v>75</v>
      </c>
      <c r="H191" s="216">
        <v>9760.6774999999998</v>
      </c>
      <c r="I191" s="96">
        <f t="shared" si="78"/>
        <v>39042.71</v>
      </c>
      <c r="J191" s="231" t="s">
        <v>76</v>
      </c>
      <c r="K191" s="92">
        <f t="shared" si="79"/>
        <v>9760.6774999999998</v>
      </c>
      <c r="L191" s="92">
        <f t="shared" si="80"/>
        <v>9760.6774999999998</v>
      </c>
      <c r="M191" s="92">
        <f t="shared" si="81"/>
        <v>9760.6774999999998</v>
      </c>
      <c r="N191" s="92">
        <f t="shared" si="82"/>
        <v>9760.6774999999998</v>
      </c>
      <c r="O191" s="20" t="s">
        <v>21</v>
      </c>
      <c r="P191" s="169"/>
      <c r="Q191" s="18" t="s">
        <v>520</v>
      </c>
    </row>
    <row r="192" spans="1:17" s="61" customFormat="1" ht="22.5" x14ac:dyDescent="0.2">
      <c r="A192" s="59"/>
      <c r="B192" s="185" t="s">
        <v>254</v>
      </c>
      <c r="C192" s="52" t="s">
        <v>255</v>
      </c>
      <c r="D192" s="59"/>
      <c r="E192" s="124"/>
      <c r="F192" s="124"/>
      <c r="G192" s="124"/>
      <c r="H192" s="218"/>
      <c r="I192" s="95">
        <f>SUM(I193:I194)</f>
        <v>11759.949998</v>
      </c>
      <c r="J192" s="203"/>
      <c r="K192" s="156"/>
      <c r="L192" s="156"/>
      <c r="M192" s="156"/>
      <c r="N192" s="156"/>
      <c r="O192" s="60"/>
      <c r="P192" s="203"/>
      <c r="Q192" s="206"/>
    </row>
    <row r="193" spans="1:17" ht="25.5" x14ac:dyDescent="0.2">
      <c r="A193" s="9">
        <v>1</v>
      </c>
      <c r="B193" s="191"/>
      <c r="C193" s="7" t="s">
        <v>256</v>
      </c>
      <c r="D193" s="4" t="s">
        <v>77</v>
      </c>
      <c r="E193" s="118"/>
      <c r="F193" s="132">
        <v>3</v>
      </c>
      <c r="G193" s="119" t="s">
        <v>75</v>
      </c>
      <c r="H193" s="216">
        <v>2253.3166660000002</v>
      </c>
      <c r="I193" s="97">
        <f t="shared" ref="I193:I194" si="83">F193*H193</f>
        <v>6759.9499980000001</v>
      </c>
      <c r="J193" s="235" t="s">
        <v>76</v>
      </c>
      <c r="K193" s="160">
        <f t="shared" ref="K193:K194" si="84">I193/4</f>
        <v>1689.9874995</v>
      </c>
      <c r="L193" s="160">
        <f t="shared" ref="L193:L194" si="85">I193/4</f>
        <v>1689.9874995</v>
      </c>
      <c r="M193" s="160">
        <f t="shared" ref="M193:M194" si="86">I193/4</f>
        <v>1689.9874995</v>
      </c>
      <c r="N193" s="160">
        <f t="shared" ref="N193:N194" si="87">I193/4</f>
        <v>1689.9874995</v>
      </c>
      <c r="O193" s="5" t="s">
        <v>21</v>
      </c>
      <c r="P193" s="166"/>
      <c r="Q193" s="18" t="s">
        <v>520</v>
      </c>
    </row>
    <row r="194" spans="1:17" ht="25.5" x14ac:dyDescent="0.2">
      <c r="A194" s="9">
        <v>2</v>
      </c>
      <c r="B194" s="191"/>
      <c r="C194" s="7" t="s">
        <v>257</v>
      </c>
      <c r="D194" s="4" t="s">
        <v>77</v>
      </c>
      <c r="E194" s="118"/>
      <c r="F194" s="132">
        <v>20</v>
      </c>
      <c r="G194" s="119" t="s">
        <v>75</v>
      </c>
      <c r="H194" s="216">
        <v>250</v>
      </c>
      <c r="I194" s="97">
        <f t="shared" si="83"/>
        <v>5000</v>
      </c>
      <c r="J194" s="235" t="s">
        <v>76</v>
      </c>
      <c r="K194" s="160">
        <f t="shared" si="84"/>
        <v>1250</v>
      </c>
      <c r="L194" s="160">
        <f t="shared" si="85"/>
        <v>1250</v>
      </c>
      <c r="M194" s="160">
        <f t="shared" si="86"/>
        <v>1250</v>
      </c>
      <c r="N194" s="160">
        <f t="shared" si="87"/>
        <v>1250</v>
      </c>
      <c r="O194" s="5" t="s">
        <v>21</v>
      </c>
      <c r="P194" s="166"/>
      <c r="Q194" s="18" t="s">
        <v>520</v>
      </c>
    </row>
    <row r="195" spans="1:17" s="61" customFormat="1" ht="33.75" x14ac:dyDescent="0.2">
      <c r="A195" s="59"/>
      <c r="B195" s="185" t="s">
        <v>258</v>
      </c>
      <c r="C195" s="52" t="s">
        <v>259</v>
      </c>
      <c r="D195" s="59"/>
      <c r="E195" s="124"/>
      <c r="F195" s="124"/>
      <c r="G195" s="124"/>
      <c r="H195" s="218"/>
      <c r="I195" s="95">
        <f>SUM(I196:I197)</f>
        <v>16326.109999999999</v>
      </c>
      <c r="J195" s="203"/>
      <c r="K195" s="156"/>
      <c r="L195" s="156"/>
      <c r="M195" s="156"/>
      <c r="N195" s="156"/>
      <c r="O195" s="60"/>
      <c r="P195" s="203"/>
      <c r="Q195" s="206"/>
    </row>
    <row r="196" spans="1:17" ht="25.5" x14ac:dyDescent="0.2">
      <c r="A196" s="9">
        <v>1</v>
      </c>
      <c r="B196" s="191"/>
      <c r="C196" s="7" t="s">
        <v>260</v>
      </c>
      <c r="D196" s="4" t="s">
        <v>77</v>
      </c>
      <c r="E196" s="118"/>
      <c r="F196" s="132">
        <v>1</v>
      </c>
      <c r="G196" s="119" t="s">
        <v>75</v>
      </c>
      <c r="H196" s="216">
        <v>3438.51</v>
      </c>
      <c r="I196" s="97">
        <f t="shared" ref="I196:I197" si="88">F196*H196</f>
        <v>3438.51</v>
      </c>
      <c r="J196" s="235" t="s">
        <v>76</v>
      </c>
      <c r="K196" s="160">
        <f t="shared" ref="K196:K197" si="89">I196/4</f>
        <v>859.62750000000005</v>
      </c>
      <c r="L196" s="160">
        <f t="shared" ref="L196:L197" si="90">I196/4</f>
        <v>859.62750000000005</v>
      </c>
      <c r="M196" s="160">
        <f t="shared" ref="M196:M197" si="91">I196/4</f>
        <v>859.62750000000005</v>
      </c>
      <c r="N196" s="160">
        <f t="shared" ref="N196:N197" si="92">I196/4</f>
        <v>859.62750000000005</v>
      </c>
      <c r="O196" s="5" t="s">
        <v>21</v>
      </c>
      <c r="P196" s="166"/>
      <c r="Q196" s="18" t="s">
        <v>520</v>
      </c>
    </row>
    <row r="197" spans="1:17" ht="25.5" x14ac:dyDescent="0.2">
      <c r="A197" s="9">
        <v>2</v>
      </c>
      <c r="B197" s="191"/>
      <c r="C197" s="7" t="s">
        <v>261</v>
      </c>
      <c r="D197" s="4" t="s">
        <v>77</v>
      </c>
      <c r="E197" s="118"/>
      <c r="F197" s="132">
        <v>44</v>
      </c>
      <c r="G197" s="119" t="s">
        <v>75</v>
      </c>
      <c r="H197" s="216">
        <v>292.89999999999998</v>
      </c>
      <c r="I197" s="97">
        <f t="shared" si="88"/>
        <v>12887.599999999999</v>
      </c>
      <c r="J197" s="235" t="s">
        <v>76</v>
      </c>
      <c r="K197" s="160">
        <f t="shared" si="89"/>
        <v>3221.8999999999996</v>
      </c>
      <c r="L197" s="160">
        <f t="shared" si="90"/>
        <v>3221.8999999999996</v>
      </c>
      <c r="M197" s="160">
        <f t="shared" si="91"/>
        <v>3221.8999999999996</v>
      </c>
      <c r="N197" s="160">
        <f t="shared" si="92"/>
        <v>3221.8999999999996</v>
      </c>
      <c r="O197" s="5" t="s">
        <v>21</v>
      </c>
      <c r="P197" s="166"/>
      <c r="Q197" s="18" t="s">
        <v>520</v>
      </c>
    </row>
    <row r="198" spans="1:17" s="61" customFormat="1" ht="19.5" x14ac:dyDescent="0.2">
      <c r="A198" s="59"/>
      <c r="B198" s="185" t="s">
        <v>262</v>
      </c>
      <c r="C198" s="52" t="s">
        <v>263</v>
      </c>
      <c r="D198" s="59"/>
      <c r="E198" s="124"/>
      <c r="F198" s="124"/>
      <c r="G198" s="124"/>
      <c r="H198" s="218"/>
      <c r="I198" s="95">
        <f>SUM(I199:I204)</f>
        <v>74298.98</v>
      </c>
      <c r="J198" s="203"/>
      <c r="K198" s="156"/>
      <c r="L198" s="156"/>
      <c r="M198" s="156"/>
      <c r="N198" s="156"/>
      <c r="O198" s="60"/>
      <c r="P198" s="203"/>
      <c r="Q198" s="206"/>
    </row>
    <row r="199" spans="1:17" ht="25.5" x14ac:dyDescent="0.2">
      <c r="A199" s="9">
        <v>1</v>
      </c>
      <c r="B199" s="191"/>
      <c r="C199" s="7" t="s">
        <v>264</v>
      </c>
      <c r="D199" s="4" t="s">
        <v>77</v>
      </c>
      <c r="E199" s="118"/>
      <c r="F199" s="132">
        <v>4</v>
      </c>
      <c r="G199" s="119" t="s">
        <v>71</v>
      </c>
      <c r="H199" s="216">
        <v>82.659000000000006</v>
      </c>
      <c r="I199" s="97">
        <f t="shared" ref="I199:I204" si="93">F199*H199</f>
        <v>330.63600000000002</v>
      </c>
      <c r="J199" s="235" t="s">
        <v>76</v>
      </c>
      <c r="K199" s="160">
        <f t="shared" ref="K199:K204" si="94">I199/4</f>
        <v>82.659000000000006</v>
      </c>
      <c r="L199" s="160">
        <f t="shared" ref="L199:L204" si="95">I199/4</f>
        <v>82.659000000000006</v>
      </c>
      <c r="M199" s="160">
        <f t="shared" ref="M199:M204" si="96">I199/4</f>
        <v>82.659000000000006</v>
      </c>
      <c r="N199" s="160">
        <f t="shared" ref="N199:N204" si="97">I199/4</f>
        <v>82.659000000000006</v>
      </c>
      <c r="O199" s="5" t="s">
        <v>21</v>
      </c>
      <c r="P199" s="166"/>
      <c r="Q199" s="18" t="s">
        <v>520</v>
      </c>
    </row>
    <row r="200" spans="1:17" ht="25.5" x14ac:dyDescent="0.2">
      <c r="A200" s="9">
        <v>2</v>
      </c>
      <c r="B200" s="191"/>
      <c r="C200" s="7" t="s">
        <v>265</v>
      </c>
      <c r="D200" s="4" t="s">
        <v>77</v>
      </c>
      <c r="E200" s="118"/>
      <c r="F200" s="132">
        <v>5</v>
      </c>
      <c r="G200" s="119" t="s">
        <v>270</v>
      </c>
      <c r="H200" s="216">
        <v>8884</v>
      </c>
      <c r="I200" s="97">
        <f t="shared" si="93"/>
        <v>44420</v>
      </c>
      <c r="J200" s="235" t="s">
        <v>76</v>
      </c>
      <c r="K200" s="160">
        <f t="shared" si="94"/>
        <v>11105</v>
      </c>
      <c r="L200" s="160">
        <f t="shared" si="95"/>
        <v>11105</v>
      </c>
      <c r="M200" s="160">
        <f t="shared" si="96"/>
        <v>11105</v>
      </c>
      <c r="N200" s="160">
        <f t="shared" si="97"/>
        <v>11105</v>
      </c>
      <c r="O200" s="5" t="s">
        <v>21</v>
      </c>
      <c r="P200" s="166"/>
      <c r="Q200" s="18" t="s">
        <v>520</v>
      </c>
    </row>
    <row r="201" spans="1:17" ht="25.5" x14ac:dyDescent="0.2">
      <c r="A201" s="9">
        <v>3</v>
      </c>
      <c r="B201" s="191"/>
      <c r="C201" s="7" t="s">
        <v>266</v>
      </c>
      <c r="D201" s="4" t="s">
        <v>77</v>
      </c>
      <c r="E201" s="118"/>
      <c r="F201" s="132">
        <v>5</v>
      </c>
      <c r="G201" s="119" t="s">
        <v>270</v>
      </c>
      <c r="H201" s="216">
        <v>5088.0360000000001</v>
      </c>
      <c r="I201" s="97">
        <f t="shared" si="93"/>
        <v>25440.18</v>
      </c>
      <c r="J201" s="235" t="s">
        <v>76</v>
      </c>
      <c r="K201" s="160">
        <f t="shared" si="94"/>
        <v>6360.0450000000001</v>
      </c>
      <c r="L201" s="160">
        <f t="shared" si="95"/>
        <v>6360.0450000000001</v>
      </c>
      <c r="M201" s="160">
        <f t="shared" si="96"/>
        <v>6360.0450000000001</v>
      </c>
      <c r="N201" s="160">
        <f t="shared" si="97"/>
        <v>6360.0450000000001</v>
      </c>
      <c r="O201" s="5" t="s">
        <v>21</v>
      </c>
      <c r="P201" s="166"/>
      <c r="Q201" s="18" t="s">
        <v>520</v>
      </c>
    </row>
    <row r="202" spans="1:17" ht="25.5" x14ac:dyDescent="0.2">
      <c r="A202" s="9">
        <v>4</v>
      </c>
      <c r="B202" s="191"/>
      <c r="C202" s="7" t="s">
        <v>267</v>
      </c>
      <c r="D202" s="4" t="s">
        <v>77</v>
      </c>
      <c r="E202" s="118"/>
      <c r="F202" s="132">
        <v>3</v>
      </c>
      <c r="G202" s="119" t="s">
        <v>270</v>
      </c>
      <c r="H202" s="216">
        <v>1088.5999999999999</v>
      </c>
      <c r="I202" s="97">
        <f t="shared" si="93"/>
        <v>3265.7999999999997</v>
      </c>
      <c r="J202" s="235" t="s">
        <v>76</v>
      </c>
      <c r="K202" s="160">
        <f t="shared" si="94"/>
        <v>816.44999999999993</v>
      </c>
      <c r="L202" s="160">
        <f t="shared" si="95"/>
        <v>816.44999999999993</v>
      </c>
      <c r="M202" s="160">
        <f t="shared" si="96"/>
        <v>816.44999999999993</v>
      </c>
      <c r="N202" s="160">
        <f t="shared" si="97"/>
        <v>816.44999999999993</v>
      </c>
      <c r="O202" s="5" t="s">
        <v>21</v>
      </c>
      <c r="P202" s="166"/>
      <c r="Q202" s="18" t="s">
        <v>520</v>
      </c>
    </row>
    <row r="203" spans="1:17" ht="25.5" x14ac:dyDescent="0.2">
      <c r="A203" s="9">
        <v>5</v>
      </c>
      <c r="B203" s="191"/>
      <c r="C203" s="7" t="s">
        <v>264</v>
      </c>
      <c r="D203" s="4" t="s">
        <v>77</v>
      </c>
      <c r="E203" s="118"/>
      <c r="F203" s="132">
        <v>3</v>
      </c>
      <c r="G203" s="119" t="s">
        <v>270</v>
      </c>
      <c r="H203" s="216">
        <v>180.36</v>
      </c>
      <c r="I203" s="97">
        <f t="shared" si="93"/>
        <v>541.08000000000004</v>
      </c>
      <c r="J203" s="235" t="s">
        <v>76</v>
      </c>
      <c r="K203" s="160">
        <f t="shared" si="94"/>
        <v>135.27000000000001</v>
      </c>
      <c r="L203" s="160">
        <f t="shared" si="95"/>
        <v>135.27000000000001</v>
      </c>
      <c r="M203" s="160">
        <f t="shared" si="96"/>
        <v>135.27000000000001</v>
      </c>
      <c r="N203" s="160">
        <f t="shared" si="97"/>
        <v>135.27000000000001</v>
      </c>
      <c r="O203" s="5" t="s">
        <v>21</v>
      </c>
      <c r="P203" s="166"/>
      <c r="Q203" s="18" t="s">
        <v>520</v>
      </c>
    </row>
    <row r="204" spans="1:17" ht="25.5" x14ac:dyDescent="0.2">
      <c r="A204" s="9">
        <v>6</v>
      </c>
      <c r="B204" s="191"/>
      <c r="C204" s="7" t="s">
        <v>269</v>
      </c>
      <c r="D204" s="4" t="s">
        <v>77</v>
      </c>
      <c r="E204" s="118"/>
      <c r="F204" s="132">
        <v>3</v>
      </c>
      <c r="G204" s="119" t="s">
        <v>270</v>
      </c>
      <c r="H204" s="216">
        <v>100.428</v>
      </c>
      <c r="I204" s="97">
        <f t="shared" si="93"/>
        <v>301.28399999999999</v>
      </c>
      <c r="J204" s="235" t="s">
        <v>76</v>
      </c>
      <c r="K204" s="160">
        <f t="shared" si="94"/>
        <v>75.320999999999998</v>
      </c>
      <c r="L204" s="160">
        <f t="shared" si="95"/>
        <v>75.320999999999998</v>
      </c>
      <c r="M204" s="160">
        <f t="shared" si="96"/>
        <v>75.320999999999998</v>
      </c>
      <c r="N204" s="160">
        <f t="shared" si="97"/>
        <v>75.320999999999998</v>
      </c>
      <c r="O204" s="5" t="s">
        <v>21</v>
      </c>
      <c r="P204" s="166"/>
      <c r="Q204" s="18" t="s">
        <v>520</v>
      </c>
    </row>
    <row r="205" spans="1:17" s="61" customFormat="1" ht="22.5" x14ac:dyDescent="0.2">
      <c r="A205" s="59"/>
      <c r="B205" s="185" t="s">
        <v>271</v>
      </c>
      <c r="C205" s="52" t="s">
        <v>272</v>
      </c>
      <c r="D205" s="59"/>
      <c r="E205" s="124"/>
      <c r="F205" s="124"/>
      <c r="G205" s="124"/>
      <c r="H205" s="218"/>
      <c r="I205" s="95">
        <f>SUM(I206:I211)</f>
        <v>58562.469999950001</v>
      </c>
      <c r="J205" s="203"/>
      <c r="K205" s="156"/>
      <c r="L205" s="156"/>
      <c r="M205" s="156"/>
      <c r="N205" s="156"/>
      <c r="O205" s="60"/>
      <c r="P205" s="203"/>
      <c r="Q205" s="206"/>
    </row>
    <row r="206" spans="1:17" ht="25.5" x14ac:dyDescent="0.2">
      <c r="A206" s="9">
        <v>1</v>
      </c>
      <c r="B206" s="191"/>
      <c r="C206" s="7" t="s">
        <v>273</v>
      </c>
      <c r="D206" s="4" t="s">
        <v>77</v>
      </c>
      <c r="E206" s="118"/>
      <c r="F206" s="119">
        <v>11</v>
      </c>
      <c r="G206" s="119" t="s">
        <v>71</v>
      </c>
      <c r="H206" s="216">
        <v>87.854145450000004</v>
      </c>
      <c r="I206" s="97">
        <f t="shared" ref="I206:I211" si="98">F206*H206</f>
        <v>966.39559995000002</v>
      </c>
      <c r="J206" s="235" t="s">
        <v>76</v>
      </c>
      <c r="K206" s="160">
        <f t="shared" ref="K206:K231" si="99">I206/4</f>
        <v>241.5988999875</v>
      </c>
      <c r="L206" s="160">
        <f t="shared" ref="L206:L231" si="100">I206/4</f>
        <v>241.5988999875</v>
      </c>
      <c r="M206" s="160">
        <f t="shared" ref="M206:M231" si="101">I206/4</f>
        <v>241.5988999875</v>
      </c>
      <c r="N206" s="160">
        <f t="shared" ref="N206:N231" si="102">I206/4</f>
        <v>241.5988999875</v>
      </c>
      <c r="O206" s="5" t="s">
        <v>21</v>
      </c>
      <c r="P206" s="166"/>
      <c r="Q206" s="18" t="s">
        <v>520</v>
      </c>
    </row>
    <row r="207" spans="1:17" ht="25.5" x14ac:dyDescent="0.2">
      <c r="A207" s="9">
        <v>2</v>
      </c>
      <c r="B207" s="191"/>
      <c r="C207" s="7" t="s">
        <v>274</v>
      </c>
      <c r="D207" s="4" t="s">
        <v>77</v>
      </c>
      <c r="E207" s="118"/>
      <c r="F207" s="119">
        <v>6</v>
      </c>
      <c r="G207" s="119" t="s">
        <v>75</v>
      </c>
      <c r="H207" s="216">
        <v>1107.3216</v>
      </c>
      <c r="I207" s="97">
        <f t="shared" si="98"/>
        <v>6643.9295999999995</v>
      </c>
      <c r="J207" s="235" t="s">
        <v>76</v>
      </c>
      <c r="K207" s="160">
        <f t="shared" si="99"/>
        <v>1660.9823999999999</v>
      </c>
      <c r="L207" s="160">
        <f t="shared" si="100"/>
        <v>1660.9823999999999</v>
      </c>
      <c r="M207" s="160">
        <f t="shared" si="101"/>
        <v>1660.9823999999999</v>
      </c>
      <c r="N207" s="160">
        <f t="shared" si="102"/>
        <v>1660.9823999999999</v>
      </c>
      <c r="O207" s="5" t="s">
        <v>21</v>
      </c>
      <c r="P207" s="166"/>
      <c r="Q207" s="18" t="s">
        <v>520</v>
      </c>
    </row>
    <row r="208" spans="1:17" ht="25.5" x14ac:dyDescent="0.2">
      <c r="A208" s="9">
        <v>3</v>
      </c>
      <c r="B208" s="191"/>
      <c r="C208" s="7" t="s">
        <v>277</v>
      </c>
      <c r="D208" s="4" t="s">
        <v>77</v>
      </c>
      <c r="E208" s="118"/>
      <c r="F208" s="119">
        <v>3</v>
      </c>
      <c r="G208" s="119" t="s">
        <v>71</v>
      </c>
      <c r="H208" s="216">
        <v>28.466399999999997</v>
      </c>
      <c r="I208" s="97">
        <f t="shared" si="98"/>
        <v>85.399199999999993</v>
      </c>
      <c r="J208" s="235" t="s">
        <v>76</v>
      </c>
      <c r="K208" s="160">
        <f t="shared" si="99"/>
        <v>21.349799999999998</v>
      </c>
      <c r="L208" s="160">
        <f t="shared" si="100"/>
        <v>21.349799999999998</v>
      </c>
      <c r="M208" s="160">
        <f t="shared" si="101"/>
        <v>21.349799999999998</v>
      </c>
      <c r="N208" s="160">
        <f t="shared" si="102"/>
        <v>21.349799999999998</v>
      </c>
      <c r="O208" s="5" t="s">
        <v>21</v>
      </c>
      <c r="P208" s="166"/>
      <c r="Q208" s="18" t="s">
        <v>520</v>
      </c>
    </row>
    <row r="209" spans="1:17" ht="25.5" x14ac:dyDescent="0.2">
      <c r="A209" s="9">
        <v>4</v>
      </c>
      <c r="B209" s="191"/>
      <c r="C209" s="7" t="s">
        <v>278</v>
      </c>
      <c r="D209" s="4" t="s">
        <v>77</v>
      </c>
      <c r="E209" s="118"/>
      <c r="F209" s="119">
        <v>16</v>
      </c>
      <c r="G209" s="119" t="s">
        <v>75</v>
      </c>
      <c r="H209" s="216">
        <v>3065.71</v>
      </c>
      <c r="I209" s="97">
        <f t="shared" si="98"/>
        <v>49051.360000000001</v>
      </c>
      <c r="J209" s="235" t="s">
        <v>76</v>
      </c>
      <c r="K209" s="160">
        <f t="shared" si="99"/>
        <v>12262.84</v>
      </c>
      <c r="L209" s="160">
        <f t="shared" si="100"/>
        <v>12262.84</v>
      </c>
      <c r="M209" s="160">
        <f t="shared" si="101"/>
        <v>12262.84</v>
      </c>
      <c r="N209" s="160">
        <f t="shared" si="102"/>
        <v>12262.84</v>
      </c>
      <c r="O209" s="5" t="s">
        <v>21</v>
      </c>
      <c r="P209" s="166"/>
      <c r="Q209" s="18" t="s">
        <v>520</v>
      </c>
    </row>
    <row r="210" spans="1:17" ht="25.5" x14ac:dyDescent="0.2">
      <c r="A210" s="9">
        <v>5</v>
      </c>
      <c r="B210" s="191"/>
      <c r="C210" s="7" t="s">
        <v>279</v>
      </c>
      <c r="D210" s="4" t="s">
        <v>77</v>
      </c>
      <c r="E210" s="118"/>
      <c r="F210" s="119">
        <v>2</v>
      </c>
      <c r="G210" s="119" t="s">
        <v>75</v>
      </c>
      <c r="H210" s="216">
        <v>645.99680000000001</v>
      </c>
      <c r="I210" s="97">
        <f t="shared" si="98"/>
        <v>1291.9936</v>
      </c>
      <c r="J210" s="235" t="s">
        <v>76</v>
      </c>
      <c r="K210" s="160">
        <f t="shared" si="99"/>
        <v>322.9984</v>
      </c>
      <c r="L210" s="160">
        <f t="shared" si="100"/>
        <v>322.9984</v>
      </c>
      <c r="M210" s="160">
        <f t="shared" si="101"/>
        <v>322.9984</v>
      </c>
      <c r="N210" s="160">
        <f t="shared" si="102"/>
        <v>322.9984</v>
      </c>
      <c r="O210" s="5" t="s">
        <v>21</v>
      </c>
      <c r="P210" s="166"/>
      <c r="Q210" s="18" t="s">
        <v>520</v>
      </c>
    </row>
    <row r="211" spans="1:17" ht="25.5" x14ac:dyDescent="0.2">
      <c r="A211" s="9">
        <v>6</v>
      </c>
      <c r="B211" s="191"/>
      <c r="C211" s="7" t="s">
        <v>280</v>
      </c>
      <c r="D211" s="4" t="s">
        <v>77</v>
      </c>
      <c r="E211" s="118"/>
      <c r="F211" s="119">
        <v>5</v>
      </c>
      <c r="G211" s="119" t="s">
        <v>71</v>
      </c>
      <c r="H211" s="216">
        <v>104.67839999999998</v>
      </c>
      <c r="I211" s="97">
        <f t="shared" si="98"/>
        <v>523.39199999999994</v>
      </c>
      <c r="J211" s="235" t="s">
        <v>76</v>
      </c>
      <c r="K211" s="160">
        <f t="shared" si="99"/>
        <v>130.84799999999998</v>
      </c>
      <c r="L211" s="160">
        <f t="shared" si="100"/>
        <v>130.84799999999998</v>
      </c>
      <c r="M211" s="160">
        <f t="shared" si="101"/>
        <v>130.84799999999998</v>
      </c>
      <c r="N211" s="160">
        <f t="shared" si="102"/>
        <v>130.84799999999998</v>
      </c>
      <c r="O211" s="5" t="s">
        <v>21</v>
      </c>
      <c r="P211" s="166"/>
      <c r="Q211" s="18" t="s">
        <v>520</v>
      </c>
    </row>
    <row r="212" spans="1:17" s="61" customFormat="1" ht="22.5" x14ac:dyDescent="0.2">
      <c r="A212" s="59"/>
      <c r="B212" s="185">
        <v>35701</v>
      </c>
      <c r="C212" s="52" t="s">
        <v>314</v>
      </c>
      <c r="D212" s="59"/>
      <c r="E212" s="124"/>
      <c r="F212" s="117"/>
      <c r="G212" s="117"/>
      <c r="H212" s="217"/>
      <c r="I212" s="95">
        <f>SUM(I213)</f>
        <v>32385.83</v>
      </c>
      <c r="J212" s="232"/>
      <c r="K212" s="91"/>
      <c r="L212" s="91"/>
      <c r="M212" s="91"/>
      <c r="N212" s="91"/>
      <c r="O212" s="60"/>
      <c r="P212" s="203"/>
      <c r="Q212" s="56"/>
    </row>
    <row r="213" spans="1:17" ht="25.5" x14ac:dyDescent="0.2">
      <c r="A213" s="9">
        <v>1</v>
      </c>
      <c r="B213" s="191"/>
      <c r="C213" s="7" t="s">
        <v>315</v>
      </c>
      <c r="D213" s="4" t="s">
        <v>77</v>
      </c>
      <c r="E213" s="118"/>
      <c r="F213" s="132">
        <v>1</v>
      </c>
      <c r="G213" s="119" t="s">
        <v>75</v>
      </c>
      <c r="H213" s="216">
        <v>32385.83</v>
      </c>
      <c r="I213" s="96">
        <f t="shared" ref="I213" si="103">F213*H213</f>
        <v>32385.83</v>
      </c>
      <c r="J213" s="235" t="s">
        <v>76</v>
      </c>
      <c r="K213" s="160">
        <f t="shared" si="99"/>
        <v>8096.4575000000004</v>
      </c>
      <c r="L213" s="160">
        <f t="shared" si="100"/>
        <v>8096.4575000000004</v>
      </c>
      <c r="M213" s="160">
        <f t="shared" si="101"/>
        <v>8096.4575000000004</v>
      </c>
      <c r="N213" s="160">
        <f t="shared" si="102"/>
        <v>8096.4575000000004</v>
      </c>
      <c r="O213" s="5" t="s">
        <v>21</v>
      </c>
      <c r="P213" s="166"/>
      <c r="Q213" s="18" t="s">
        <v>520</v>
      </c>
    </row>
    <row r="214" spans="1:17" s="61" customFormat="1" ht="22.5" x14ac:dyDescent="0.2">
      <c r="A214" s="59"/>
      <c r="B214" s="185">
        <v>35801</v>
      </c>
      <c r="C214" s="52" t="s">
        <v>317</v>
      </c>
      <c r="D214" s="59"/>
      <c r="E214" s="124"/>
      <c r="F214" s="117"/>
      <c r="G214" s="117"/>
      <c r="H214" s="217"/>
      <c r="I214" s="95">
        <f>SUM(I215:I217)</f>
        <v>220559.9</v>
      </c>
      <c r="J214" s="232"/>
      <c r="K214" s="91"/>
      <c r="L214" s="91"/>
      <c r="M214" s="91"/>
      <c r="N214" s="91"/>
      <c r="O214" s="60"/>
      <c r="P214" s="203"/>
      <c r="Q214" s="56"/>
    </row>
    <row r="215" spans="1:17" ht="25.5" x14ac:dyDescent="0.2">
      <c r="A215" s="9">
        <v>1</v>
      </c>
      <c r="B215" s="192"/>
      <c r="C215" s="7" t="s">
        <v>318</v>
      </c>
      <c r="D215" s="4" t="s">
        <v>77</v>
      </c>
      <c r="E215" s="118"/>
      <c r="F215" s="132">
        <v>12</v>
      </c>
      <c r="G215" s="119" t="s">
        <v>75</v>
      </c>
      <c r="H215" s="216">
        <v>17320.849999999999</v>
      </c>
      <c r="I215" s="97">
        <f t="shared" ref="I215:I217" si="104">F215*H215</f>
        <v>207850.19999999998</v>
      </c>
      <c r="J215" s="235" t="s">
        <v>76</v>
      </c>
      <c r="K215" s="160">
        <f t="shared" si="99"/>
        <v>51962.549999999996</v>
      </c>
      <c r="L215" s="160">
        <f t="shared" si="100"/>
        <v>51962.549999999996</v>
      </c>
      <c r="M215" s="160">
        <f t="shared" si="101"/>
        <v>51962.549999999996</v>
      </c>
      <c r="N215" s="160">
        <f t="shared" si="102"/>
        <v>51962.549999999996</v>
      </c>
      <c r="O215" s="5" t="s">
        <v>21</v>
      </c>
      <c r="P215" s="166"/>
      <c r="Q215" s="18" t="s">
        <v>520</v>
      </c>
    </row>
    <row r="216" spans="1:17" ht="25.5" x14ac:dyDescent="0.2">
      <c r="A216" s="9">
        <v>2</v>
      </c>
      <c r="B216" s="192"/>
      <c r="C216" s="7" t="s">
        <v>319</v>
      </c>
      <c r="D216" s="4" t="s">
        <v>77</v>
      </c>
      <c r="E216" s="118"/>
      <c r="F216" s="132">
        <v>5</v>
      </c>
      <c r="G216" s="119" t="s">
        <v>75</v>
      </c>
      <c r="H216" s="216">
        <v>1653.6</v>
      </c>
      <c r="I216" s="97">
        <f t="shared" si="104"/>
        <v>8268</v>
      </c>
      <c r="J216" s="235" t="s">
        <v>76</v>
      </c>
      <c r="K216" s="160">
        <f t="shared" si="99"/>
        <v>2067</v>
      </c>
      <c r="L216" s="160">
        <f t="shared" si="100"/>
        <v>2067</v>
      </c>
      <c r="M216" s="160">
        <f t="shared" si="101"/>
        <v>2067</v>
      </c>
      <c r="N216" s="160">
        <f t="shared" si="102"/>
        <v>2067</v>
      </c>
      <c r="O216" s="5" t="s">
        <v>21</v>
      </c>
      <c r="P216" s="166"/>
      <c r="Q216" s="18" t="s">
        <v>520</v>
      </c>
    </row>
    <row r="217" spans="1:17" ht="25.5" x14ac:dyDescent="0.2">
      <c r="A217" s="9">
        <v>3</v>
      </c>
      <c r="B217" s="191"/>
      <c r="C217" s="7" t="s">
        <v>446</v>
      </c>
      <c r="D217" s="4" t="s">
        <v>77</v>
      </c>
      <c r="E217" s="118"/>
      <c r="F217" s="119">
        <v>1</v>
      </c>
      <c r="G217" s="119" t="s">
        <v>75</v>
      </c>
      <c r="H217" s="216">
        <v>4441.7000000000098</v>
      </c>
      <c r="I217" s="97">
        <f t="shared" si="104"/>
        <v>4441.7000000000098</v>
      </c>
      <c r="J217" s="235" t="s">
        <v>76</v>
      </c>
      <c r="K217" s="160">
        <f t="shared" si="99"/>
        <v>1110.4250000000025</v>
      </c>
      <c r="L217" s="160">
        <f t="shared" si="100"/>
        <v>1110.4250000000025</v>
      </c>
      <c r="M217" s="160">
        <f t="shared" si="101"/>
        <v>1110.4250000000025</v>
      </c>
      <c r="N217" s="160">
        <f t="shared" si="102"/>
        <v>1110.4250000000025</v>
      </c>
      <c r="O217" s="5" t="s">
        <v>21</v>
      </c>
      <c r="P217" s="166"/>
      <c r="Q217" s="18" t="s">
        <v>520</v>
      </c>
    </row>
    <row r="218" spans="1:17" s="61" customFormat="1" ht="19.5" x14ac:dyDescent="0.2">
      <c r="A218" s="59"/>
      <c r="B218" s="185">
        <v>37101</v>
      </c>
      <c r="C218" s="52" t="s">
        <v>447</v>
      </c>
      <c r="D218" s="59"/>
      <c r="E218" s="124"/>
      <c r="F218" s="117"/>
      <c r="G218" s="117"/>
      <c r="H218" s="217"/>
      <c r="I218" s="95">
        <f>SUM(I219)</f>
        <v>7829.76</v>
      </c>
      <c r="J218" s="232"/>
      <c r="K218" s="91"/>
      <c r="L218" s="91"/>
      <c r="M218" s="91"/>
      <c r="N218" s="91"/>
      <c r="O218" s="60"/>
      <c r="P218" s="203"/>
      <c r="Q218" s="56"/>
    </row>
    <row r="219" spans="1:17" ht="25.5" x14ac:dyDescent="0.2">
      <c r="A219" s="9">
        <v>1</v>
      </c>
      <c r="B219" s="191"/>
      <c r="C219" s="7" t="s">
        <v>448</v>
      </c>
      <c r="D219" s="4" t="s">
        <v>77</v>
      </c>
      <c r="E219" s="118"/>
      <c r="F219" s="119">
        <v>1</v>
      </c>
      <c r="G219" s="119" t="s">
        <v>75</v>
      </c>
      <c r="H219" s="216">
        <v>7829.76</v>
      </c>
      <c r="I219" s="96">
        <f>F219*H219</f>
        <v>7829.76</v>
      </c>
      <c r="J219" s="235" t="s">
        <v>76</v>
      </c>
      <c r="K219" s="160">
        <f t="shared" si="99"/>
        <v>1957.44</v>
      </c>
      <c r="L219" s="160">
        <f t="shared" si="100"/>
        <v>1957.44</v>
      </c>
      <c r="M219" s="160">
        <f t="shared" si="101"/>
        <v>1957.44</v>
      </c>
      <c r="N219" s="160">
        <f t="shared" si="102"/>
        <v>1957.44</v>
      </c>
      <c r="O219" s="5" t="s">
        <v>21</v>
      </c>
      <c r="P219" s="166"/>
      <c r="Q219" s="18" t="s">
        <v>520</v>
      </c>
    </row>
    <row r="220" spans="1:17" s="61" customFormat="1" ht="19.5" x14ac:dyDescent="0.2">
      <c r="A220" s="59"/>
      <c r="B220" s="185">
        <v>37201</v>
      </c>
      <c r="C220" s="52" t="s">
        <v>449</v>
      </c>
      <c r="D220" s="59"/>
      <c r="E220" s="124"/>
      <c r="F220" s="117"/>
      <c r="G220" s="117"/>
      <c r="H220" s="217"/>
      <c r="I220" s="95">
        <f>SUM(I221)</f>
        <v>1189.43</v>
      </c>
      <c r="J220" s="232"/>
      <c r="K220" s="91"/>
      <c r="L220" s="91"/>
      <c r="M220" s="91"/>
      <c r="N220" s="91"/>
      <c r="O220" s="60"/>
      <c r="P220" s="203"/>
      <c r="Q220" s="56"/>
    </row>
    <row r="221" spans="1:17" ht="25.5" x14ac:dyDescent="0.2">
      <c r="A221" s="9">
        <v>1</v>
      </c>
      <c r="B221" s="191"/>
      <c r="C221" s="7" t="s">
        <v>450</v>
      </c>
      <c r="D221" s="4" t="s">
        <v>77</v>
      </c>
      <c r="E221" s="118"/>
      <c r="F221" s="119">
        <v>1</v>
      </c>
      <c r="G221" s="119" t="s">
        <v>75</v>
      </c>
      <c r="H221" s="216">
        <v>1189.43</v>
      </c>
      <c r="I221" s="96">
        <f>F221*H221</f>
        <v>1189.43</v>
      </c>
      <c r="J221" s="235" t="s">
        <v>76</v>
      </c>
      <c r="K221" s="160">
        <f t="shared" si="99"/>
        <v>297.35750000000002</v>
      </c>
      <c r="L221" s="160">
        <f t="shared" si="100"/>
        <v>297.35750000000002</v>
      </c>
      <c r="M221" s="160">
        <f t="shared" si="101"/>
        <v>297.35750000000002</v>
      </c>
      <c r="N221" s="160">
        <f t="shared" si="102"/>
        <v>297.35750000000002</v>
      </c>
      <c r="O221" s="5" t="s">
        <v>21</v>
      </c>
      <c r="P221" s="166"/>
      <c r="Q221" s="18" t="s">
        <v>520</v>
      </c>
    </row>
    <row r="222" spans="1:17" s="61" customFormat="1" ht="19.5" x14ac:dyDescent="0.2">
      <c r="A222" s="59"/>
      <c r="B222" s="185">
        <v>37501</v>
      </c>
      <c r="C222" s="52" t="s">
        <v>325</v>
      </c>
      <c r="D222" s="59"/>
      <c r="E222" s="124"/>
      <c r="F222" s="117"/>
      <c r="G222" s="117"/>
      <c r="H222" s="217"/>
      <c r="I222" s="95">
        <f>SUM(I223)</f>
        <v>18534.37</v>
      </c>
      <c r="J222" s="232"/>
      <c r="K222" s="91"/>
      <c r="L222" s="91"/>
      <c r="M222" s="91"/>
      <c r="N222" s="91"/>
      <c r="O222" s="60"/>
      <c r="P222" s="203"/>
      <c r="Q222" s="56"/>
    </row>
    <row r="223" spans="1:17" ht="25.5" x14ac:dyDescent="0.2">
      <c r="A223" s="9">
        <v>1</v>
      </c>
      <c r="B223" s="191"/>
      <c r="C223" s="7" t="s">
        <v>451</v>
      </c>
      <c r="D223" s="4" t="s">
        <v>77</v>
      </c>
      <c r="E223" s="118"/>
      <c r="F223" s="119">
        <v>25</v>
      </c>
      <c r="G223" s="119" t="s">
        <v>75</v>
      </c>
      <c r="H223" s="216">
        <v>741.37479999999994</v>
      </c>
      <c r="I223" s="96">
        <f>F223*H223</f>
        <v>18534.37</v>
      </c>
      <c r="J223" s="235" t="s">
        <v>76</v>
      </c>
      <c r="K223" s="160">
        <f t="shared" si="99"/>
        <v>4633.5924999999997</v>
      </c>
      <c r="L223" s="160">
        <f t="shared" si="100"/>
        <v>4633.5924999999997</v>
      </c>
      <c r="M223" s="160">
        <f t="shared" si="101"/>
        <v>4633.5924999999997</v>
      </c>
      <c r="N223" s="160">
        <f t="shared" si="102"/>
        <v>4633.5924999999997</v>
      </c>
      <c r="O223" s="5" t="s">
        <v>21</v>
      </c>
      <c r="P223" s="166"/>
      <c r="Q223" s="18" t="s">
        <v>520</v>
      </c>
    </row>
    <row r="224" spans="1:17" s="61" customFormat="1" ht="19.5" x14ac:dyDescent="0.2">
      <c r="A224" s="59"/>
      <c r="B224" s="185">
        <v>37501</v>
      </c>
      <c r="C224" s="52" t="s">
        <v>452</v>
      </c>
      <c r="D224" s="59"/>
      <c r="E224" s="124"/>
      <c r="F224" s="117"/>
      <c r="G224" s="117"/>
      <c r="H224" s="217"/>
      <c r="I224" s="95">
        <f>SUM(I225)</f>
        <v>32800.93</v>
      </c>
      <c r="J224" s="232"/>
      <c r="K224" s="91"/>
      <c r="L224" s="91"/>
      <c r="M224" s="91"/>
      <c r="N224" s="91"/>
      <c r="O224" s="60"/>
      <c r="P224" s="203"/>
      <c r="Q224" s="56"/>
    </row>
    <row r="225" spans="1:17" ht="25.5" x14ac:dyDescent="0.2">
      <c r="A225" s="9">
        <v>1</v>
      </c>
      <c r="B225" s="191"/>
      <c r="C225" s="7" t="s">
        <v>339</v>
      </c>
      <c r="D225" s="4" t="s">
        <v>77</v>
      </c>
      <c r="E225" s="118"/>
      <c r="F225" s="119">
        <v>50</v>
      </c>
      <c r="G225" s="119" t="s">
        <v>75</v>
      </c>
      <c r="H225" s="216">
        <v>656.01859999999999</v>
      </c>
      <c r="I225" s="96">
        <f>F225*H225</f>
        <v>32800.93</v>
      </c>
      <c r="J225" s="235" t="s">
        <v>76</v>
      </c>
      <c r="K225" s="160">
        <f t="shared" si="99"/>
        <v>8200.2325000000001</v>
      </c>
      <c r="L225" s="160">
        <f t="shared" si="100"/>
        <v>8200.2325000000001</v>
      </c>
      <c r="M225" s="160">
        <f t="shared" si="101"/>
        <v>8200.2325000000001</v>
      </c>
      <c r="N225" s="160">
        <f t="shared" si="102"/>
        <v>8200.2325000000001</v>
      </c>
      <c r="O225" s="5" t="s">
        <v>21</v>
      </c>
      <c r="P225" s="166"/>
      <c r="Q225" s="18" t="s">
        <v>520</v>
      </c>
    </row>
    <row r="226" spans="1:17" s="61" customFormat="1" ht="22.5" x14ac:dyDescent="0.2">
      <c r="A226" s="59"/>
      <c r="B226" s="185">
        <v>37801</v>
      </c>
      <c r="C226" s="52" t="s">
        <v>333</v>
      </c>
      <c r="D226" s="59"/>
      <c r="E226" s="124"/>
      <c r="F226" s="117"/>
      <c r="G226" s="117"/>
      <c r="H226" s="217"/>
      <c r="I226" s="95">
        <f>SUM(I227)</f>
        <v>1220.21</v>
      </c>
      <c r="J226" s="232"/>
      <c r="K226" s="91"/>
      <c r="L226" s="91"/>
      <c r="M226" s="91"/>
      <c r="N226" s="91"/>
      <c r="O226" s="60"/>
      <c r="P226" s="203"/>
      <c r="Q226" s="56"/>
    </row>
    <row r="227" spans="1:17" ht="25.5" x14ac:dyDescent="0.2">
      <c r="A227" s="9">
        <v>1</v>
      </c>
      <c r="B227" s="191"/>
      <c r="C227" s="7" t="s">
        <v>453</v>
      </c>
      <c r="D227" s="4" t="s">
        <v>77</v>
      </c>
      <c r="E227" s="118"/>
      <c r="F227" s="119">
        <v>1</v>
      </c>
      <c r="G227" s="119" t="s">
        <v>75</v>
      </c>
      <c r="H227" s="216">
        <v>1220.21</v>
      </c>
      <c r="I227" s="96">
        <f>F227*H227</f>
        <v>1220.21</v>
      </c>
      <c r="J227" s="235" t="s">
        <v>76</v>
      </c>
      <c r="K227" s="160">
        <f t="shared" si="99"/>
        <v>305.05250000000001</v>
      </c>
      <c r="L227" s="160">
        <f t="shared" si="100"/>
        <v>305.05250000000001</v>
      </c>
      <c r="M227" s="160">
        <f t="shared" si="101"/>
        <v>305.05250000000001</v>
      </c>
      <c r="N227" s="160">
        <f t="shared" si="102"/>
        <v>305.05250000000001</v>
      </c>
      <c r="O227" s="5" t="s">
        <v>21</v>
      </c>
      <c r="P227" s="166"/>
      <c r="Q227" s="18" t="s">
        <v>520</v>
      </c>
    </row>
    <row r="228" spans="1:17" s="61" customFormat="1" ht="22.5" x14ac:dyDescent="0.2">
      <c r="A228" s="59"/>
      <c r="B228" s="185">
        <v>37801</v>
      </c>
      <c r="C228" s="52" t="s">
        <v>333</v>
      </c>
      <c r="D228" s="59"/>
      <c r="E228" s="124"/>
      <c r="F228" s="117"/>
      <c r="G228" s="117"/>
      <c r="H228" s="217"/>
      <c r="I228" s="95">
        <f>SUM(I229)</f>
        <v>112451.56</v>
      </c>
      <c r="J228" s="232"/>
      <c r="K228" s="91"/>
      <c r="L228" s="91"/>
      <c r="M228" s="91"/>
      <c r="N228" s="91"/>
      <c r="O228" s="60"/>
      <c r="P228" s="203"/>
      <c r="Q228" s="56"/>
    </row>
    <row r="229" spans="1:17" ht="25.5" x14ac:dyDescent="0.2">
      <c r="A229" s="9">
        <v>1</v>
      </c>
      <c r="B229" s="192"/>
      <c r="C229" s="7" t="s">
        <v>454</v>
      </c>
      <c r="D229" s="4" t="s">
        <v>77</v>
      </c>
      <c r="E229" s="118"/>
      <c r="F229" s="119">
        <v>12</v>
      </c>
      <c r="G229" s="119" t="s">
        <v>75</v>
      </c>
      <c r="H229" s="216">
        <v>9370.9633333333331</v>
      </c>
      <c r="I229" s="96">
        <f>F229*H229</f>
        <v>112451.56</v>
      </c>
      <c r="J229" s="235" t="s">
        <v>76</v>
      </c>
      <c r="K229" s="160">
        <f t="shared" si="99"/>
        <v>28112.89</v>
      </c>
      <c r="L229" s="160">
        <f t="shared" si="100"/>
        <v>28112.89</v>
      </c>
      <c r="M229" s="160">
        <f t="shared" si="101"/>
        <v>28112.89</v>
      </c>
      <c r="N229" s="160">
        <f t="shared" si="102"/>
        <v>28112.89</v>
      </c>
      <c r="O229" s="5" t="s">
        <v>21</v>
      </c>
      <c r="P229" s="166"/>
      <c r="Q229" s="18" t="s">
        <v>520</v>
      </c>
    </row>
    <row r="230" spans="1:17" s="61" customFormat="1" ht="22.5" x14ac:dyDescent="0.2">
      <c r="A230" s="59"/>
      <c r="B230" s="185">
        <v>41107</v>
      </c>
      <c r="C230" s="52" t="s">
        <v>333</v>
      </c>
      <c r="D230" s="59"/>
      <c r="E230" s="124"/>
      <c r="F230" s="117"/>
      <c r="G230" s="117"/>
      <c r="H230" s="217"/>
      <c r="I230" s="95">
        <f>SUM(I231)</f>
        <v>4010014</v>
      </c>
      <c r="J230" s="232"/>
      <c r="K230" s="91"/>
      <c r="L230" s="91"/>
      <c r="M230" s="91"/>
      <c r="N230" s="91"/>
      <c r="O230" s="60"/>
      <c r="P230" s="203"/>
      <c r="Q230" s="56"/>
    </row>
    <row r="231" spans="1:17" ht="25.5" x14ac:dyDescent="0.2">
      <c r="A231" s="9">
        <v>1</v>
      </c>
      <c r="B231" s="191"/>
      <c r="C231" s="7" t="s">
        <v>455</v>
      </c>
      <c r="D231" s="4" t="s">
        <v>77</v>
      </c>
      <c r="E231" s="118"/>
      <c r="F231" s="119">
        <v>1</v>
      </c>
      <c r="G231" s="119" t="s">
        <v>75</v>
      </c>
      <c r="H231" s="216">
        <v>4010014</v>
      </c>
      <c r="I231" s="96">
        <f>F231*H231</f>
        <v>4010014</v>
      </c>
      <c r="J231" s="235" t="s">
        <v>76</v>
      </c>
      <c r="K231" s="160">
        <f t="shared" si="99"/>
        <v>1002503.5</v>
      </c>
      <c r="L231" s="160">
        <f t="shared" si="100"/>
        <v>1002503.5</v>
      </c>
      <c r="M231" s="160">
        <f t="shared" si="101"/>
        <v>1002503.5</v>
      </c>
      <c r="N231" s="160">
        <f t="shared" si="102"/>
        <v>1002503.5</v>
      </c>
      <c r="O231" s="5" t="s">
        <v>21</v>
      </c>
      <c r="P231" s="166"/>
      <c r="Q231" s="18" t="s">
        <v>520</v>
      </c>
    </row>
    <row r="232" spans="1:17" s="85" customFormat="1" ht="28.5" customHeight="1" x14ac:dyDescent="0.2">
      <c r="A232" s="84"/>
      <c r="B232" s="173">
        <v>2</v>
      </c>
      <c r="C232" s="81" t="s">
        <v>281</v>
      </c>
      <c r="D232" s="84"/>
      <c r="E232" s="133"/>
      <c r="F232" s="133"/>
      <c r="G232" s="133"/>
      <c r="H232" s="220"/>
      <c r="I232" s="100">
        <f>I233+I235+I282+I289+I319+I323+I325+I327+I332+I340+I345+I383+I385+I399+I402+I412+I418+I420+I422+I424+I426+I428+I430+I432+I436+I439+I441+I443+I450+I459+I461+I464+I468+I470+I472+I474+I466</f>
        <v>10036993.788827663</v>
      </c>
      <c r="J232" s="200"/>
      <c r="K232" s="161"/>
      <c r="L232" s="161"/>
      <c r="M232" s="161"/>
      <c r="N232" s="161"/>
      <c r="O232" s="200"/>
      <c r="P232" s="200"/>
      <c r="Q232" s="207"/>
    </row>
    <row r="233" spans="1:17" s="54" customFormat="1" ht="15" x14ac:dyDescent="0.2">
      <c r="A233" s="53"/>
      <c r="B233" s="185">
        <v>1000</v>
      </c>
      <c r="C233" s="52" t="s">
        <v>398</v>
      </c>
      <c r="D233" s="58"/>
      <c r="E233" s="134"/>
      <c r="F233" s="134"/>
      <c r="G233" s="134"/>
      <c r="H233" s="220"/>
      <c r="I233" s="95">
        <f>SUM(I234)</f>
        <v>6505452.5599999996</v>
      </c>
      <c r="J233" s="201"/>
      <c r="K233" s="162"/>
      <c r="L233" s="162"/>
      <c r="M233" s="162"/>
      <c r="N233" s="162"/>
      <c r="O233" s="201"/>
      <c r="P233" s="201"/>
      <c r="Q233" s="208"/>
    </row>
    <row r="234" spans="1:17" ht="25.5" x14ac:dyDescent="0.2">
      <c r="A234" s="9">
        <v>1</v>
      </c>
      <c r="B234" s="174"/>
      <c r="C234" s="37" t="s">
        <v>399</v>
      </c>
      <c r="D234" s="4" t="s">
        <v>77</v>
      </c>
      <c r="E234" s="118"/>
      <c r="F234" s="118">
        <v>12</v>
      </c>
      <c r="G234" s="118" t="s">
        <v>75</v>
      </c>
      <c r="H234" s="220">
        <v>542121.04666666663</v>
      </c>
      <c r="I234" s="101">
        <f>F234*H234</f>
        <v>6505452.5599999996</v>
      </c>
      <c r="J234" s="166" t="s">
        <v>76</v>
      </c>
      <c r="K234" s="163">
        <f>I234/4</f>
        <v>1626363.14</v>
      </c>
      <c r="L234" s="163">
        <f>I234/4</f>
        <v>1626363.14</v>
      </c>
      <c r="M234" s="163">
        <f>I234/4</f>
        <v>1626363.14</v>
      </c>
      <c r="N234" s="163">
        <f>I234/4</f>
        <v>1626363.14</v>
      </c>
      <c r="O234" s="5" t="s">
        <v>21</v>
      </c>
      <c r="P234" s="166"/>
      <c r="Q234" s="18" t="s">
        <v>520</v>
      </c>
    </row>
    <row r="235" spans="1:17" s="11" customFormat="1" ht="22.5" x14ac:dyDescent="0.2">
      <c r="A235" s="12"/>
      <c r="B235" s="174" t="s">
        <v>282</v>
      </c>
      <c r="C235" s="37" t="s">
        <v>20</v>
      </c>
      <c r="D235" s="12"/>
      <c r="E235" s="135"/>
      <c r="F235" s="135"/>
      <c r="G235" s="135"/>
      <c r="H235" s="220"/>
      <c r="I235" s="103">
        <f>SUM(I236:I281)</f>
        <v>216733.49000000005</v>
      </c>
      <c r="J235" s="202"/>
      <c r="K235" s="93"/>
      <c r="L235" s="93"/>
      <c r="M235" s="93"/>
      <c r="N235" s="93"/>
      <c r="O235" s="202"/>
      <c r="P235" s="202"/>
      <c r="Q235" s="209"/>
    </row>
    <row r="236" spans="1:17" ht="25.5" x14ac:dyDescent="0.2">
      <c r="A236" s="9">
        <v>1</v>
      </c>
      <c r="B236" s="191"/>
      <c r="C236" s="7" t="s">
        <v>25</v>
      </c>
      <c r="D236" s="4" t="s">
        <v>77</v>
      </c>
      <c r="E236" s="118"/>
      <c r="F236" s="132">
        <v>120</v>
      </c>
      <c r="G236" s="119" t="s">
        <v>71</v>
      </c>
      <c r="H236" s="216">
        <v>5.6982499999999998</v>
      </c>
      <c r="I236" s="97">
        <f t="shared" ref="I236:I281" si="105">F236*H236</f>
        <v>683.79</v>
      </c>
      <c r="J236" s="235" t="s">
        <v>76</v>
      </c>
      <c r="K236" s="160">
        <f t="shared" ref="K236:K281" si="106">I236/4</f>
        <v>170.94749999999999</v>
      </c>
      <c r="L236" s="160">
        <f t="shared" ref="L236:L281" si="107">I236/4</f>
        <v>170.94749999999999</v>
      </c>
      <c r="M236" s="160">
        <f t="shared" ref="M236" si="108">I236/4</f>
        <v>170.94749999999999</v>
      </c>
      <c r="N236" s="160">
        <f t="shared" ref="N236" si="109">I236/4</f>
        <v>170.94749999999999</v>
      </c>
      <c r="O236" s="5" t="s">
        <v>21</v>
      </c>
      <c r="P236" s="166"/>
      <c r="Q236" s="18" t="s">
        <v>520</v>
      </c>
    </row>
    <row r="237" spans="1:17" ht="25.5" x14ac:dyDescent="0.2">
      <c r="A237" s="9">
        <v>2</v>
      </c>
      <c r="B237" s="191"/>
      <c r="C237" s="7" t="s">
        <v>26</v>
      </c>
      <c r="D237" s="4" t="s">
        <v>77</v>
      </c>
      <c r="E237" s="118"/>
      <c r="F237" s="132">
        <v>80</v>
      </c>
      <c r="G237" s="119" t="s">
        <v>71</v>
      </c>
      <c r="H237" s="216">
        <v>23.2</v>
      </c>
      <c r="I237" s="97">
        <f t="shared" si="105"/>
        <v>1856</v>
      </c>
      <c r="J237" s="235" t="s">
        <v>76</v>
      </c>
      <c r="K237" s="160">
        <f t="shared" si="106"/>
        <v>464</v>
      </c>
      <c r="L237" s="160">
        <f t="shared" si="107"/>
        <v>464</v>
      </c>
      <c r="M237" s="160">
        <f t="shared" ref="M237:M281" si="110">I237/4</f>
        <v>464</v>
      </c>
      <c r="N237" s="160">
        <f t="shared" ref="N237:N281" si="111">I237/4</f>
        <v>464</v>
      </c>
      <c r="O237" s="5" t="s">
        <v>21</v>
      </c>
      <c r="P237" s="166"/>
      <c r="Q237" s="18" t="s">
        <v>520</v>
      </c>
    </row>
    <row r="238" spans="1:17" ht="25.5" x14ac:dyDescent="0.2">
      <c r="A238" s="9">
        <v>3</v>
      </c>
      <c r="B238" s="191"/>
      <c r="C238" s="7" t="s">
        <v>27</v>
      </c>
      <c r="D238" s="4" t="s">
        <v>77</v>
      </c>
      <c r="E238" s="118"/>
      <c r="F238" s="132">
        <v>120</v>
      </c>
      <c r="G238" s="119" t="s">
        <v>71</v>
      </c>
      <c r="H238" s="216">
        <v>89.88</v>
      </c>
      <c r="I238" s="97">
        <f t="shared" si="105"/>
        <v>10785.599999999999</v>
      </c>
      <c r="J238" s="235" t="s">
        <v>76</v>
      </c>
      <c r="K238" s="160">
        <f t="shared" si="106"/>
        <v>2696.3999999999996</v>
      </c>
      <c r="L238" s="160">
        <f t="shared" si="107"/>
        <v>2696.3999999999996</v>
      </c>
      <c r="M238" s="160">
        <f t="shared" si="110"/>
        <v>2696.3999999999996</v>
      </c>
      <c r="N238" s="160">
        <f t="shared" si="111"/>
        <v>2696.3999999999996</v>
      </c>
      <c r="O238" s="5" t="s">
        <v>21</v>
      </c>
      <c r="P238" s="166"/>
      <c r="Q238" s="18" t="s">
        <v>520</v>
      </c>
    </row>
    <row r="239" spans="1:17" ht="25.5" x14ac:dyDescent="0.2">
      <c r="A239" s="9">
        <v>4</v>
      </c>
      <c r="B239" s="191"/>
      <c r="C239" s="7" t="s">
        <v>28</v>
      </c>
      <c r="D239" s="4" t="s">
        <v>77</v>
      </c>
      <c r="E239" s="118"/>
      <c r="F239" s="132">
        <v>60</v>
      </c>
      <c r="G239" s="119" t="s">
        <v>71</v>
      </c>
      <c r="H239" s="216">
        <v>79.47</v>
      </c>
      <c r="I239" s="97">
        <f t="shared" si="105"/>
        <v>4768.2</v>
      </c>
      <c r="J239" s="235" t="s">
        <v>76</v>
      </c>
      <c r="K239" s="160">
        <f t="shared" si="106"/>
        <v>1192.05</v>
      </c>
      <c r="L239" s="160">
        <f t="shared" si="107"/>
        <v>1192.05</v>
      </c>
      <c r="M239" s="160">
        <f t="shared" si="110"/>
        <v>1192.05</v>
      </c>
      <c r="N239" s="160">
        <f t="shared" si="111"/>
        <v>1192.05</v>
      </c>
      <c r="O239" s="5" t="s">
        <v>21</v>
      </c>
      <c r="P239" s="166"/>
      <c r="Q239" s="18" t="s">
        <v>520</v>
      </c>
    </row>
    <row r="240" spans="1:17" ht="25.5" x14ac:dyDescent="0.2">
      <c r="A240" s="9">
        <v>5</v>
      </c>
      <c r="B240" s="191"/>
      <c r="C240" s="7" t="s">
        <v>29</v>
      </c>
      <c r="D240" s="4" t="s">
        <v>77</v>
      </c>
      <c r="E240" s="118"/>
      <c r="F240" s="132">
        <v>60</v>
      </c>
      <c r="G240" s="119" t="s">
        <v>71</v>
      </c>
      <c r="H240" s="216">
        <v>118</v>
      </c>
      <c r="I240" s="97">
        <f t="shared" si="105"/>
        <v>7080</v>
      </c>
      <c r="J240" s="235" t="s">
        <v>76</v>
      </c>
      <c r="K240" s="160">
        <f t="shared" si="106"/>
        <v>1770</v>
      </c>
      <c r="L240" s="160">
        <f t="shared" si="107"/>
        <v>1770</v>
      </c>
      <c r="M240" s="160">
        <f t="shared" si="110"/>
        <v>1770</v>
      </c>
      <c r="N240" s="160">
        <f t="shared" si="111"/>
        <v>1770</v>
      </c>
      <c r="O240" s="5" t="s">
        <v>21</v>
      </c>
      <c r="P240" s="166"/>
      <c r="Q240" s="18" t="s">
        <v>520</v>
      </c>
    </row>
    <row r="241" spans="1:17" ht="25.5" x14ac:dyDescent="0.2">
      <c r="A241" s="9">
        <v>6</v>
      </c>
      <c r="B241" s="191"/>
      <c r="C241" s="7" t="s">
        <v>30</v>
      </c>
      <c r="D241" s="4" t="s">
        <v>77</v>
      </c>
      <c r="E241" s="118"/>
      <c r="F241" s="132">
        <v>40</v>
      </c>
      <c r="G241" s="119" t="s">
        <v>71</v>
      </c>
      <c r="H241" s="216">
        <v>65.489999999999995</v>
      </c>
      <c r="I241" s="97">
        <f t="shared" si="105"/>
        <v>2619.6</v>
      </c>
      <c r="J241" s="235" t="s">
        <v>76</v>
      </c>
      <c r="K241" s="160">
        <f t="shared" si="106"/>
        <v>654.9</v>
      </c>
      <c r="L241" s="160">
        <f t="shared" si="107"/>
        <v>654.9</v>
      </c>
      <c r="M241" s="160">
        <f t="shared" si="110"/>
        <v>654.9</v>
      </c>
      <c r="N241" s="160">
        <f t="shared" si="111"/>
        <v>654.9</v>
      </c>
      <c r="O241" s="5" t="s">
        <v>21</v>
      </c>
      <c r="P241" s="166"/>
      <c r="Q241" s="18" t="s">
        <v>520</v>
      </c>
    </row>
    <row r="242" spans="1:17" ht="25.5" x14ac:dyDescent="0.2">
      <c r="A242" s="9">
        <v>7</v>
      </c>
      <c r="B242" s="191"/>
      <c r="C242" s="7" t="s">
        <v>31</v>
      </c>
      <c r="D242" s="4" t="s">
        <v>77</v>
      </c>
      <c r="E242" s="118"/>
      <c r="F242" s="132">
        <v>40</v>
      </c>
      <c r="G242" s="119" t="s">
        <v>71</v>
      </c>
      <c r="H242" s="216">
        <v>52.6</v>
      </c>
      <c r="I242" s="97">
        <f t="shared" si="105"/>
        <v>2104</v>
      </c>
      <c r="J242" s="235" t="s">
        <v>76</v>
      </c>
      <c r="K242" s="160">
        <f t="shared" si="106"/>
        <v>526</v>
      </c>
      <c r="L242" s="160">
        <f t="shared" si="107"/>
        <v>526</v>
      </c>
      <c r="M242" s="160">
        <f t="shared" si="110"/>
        <v>526</v>
      </c>
      <c r="N242" s="160">
        <f t="shared" si="111"/>
        <v>526</v>
      </c>
      <c r="O242" s="5" t="s">
        <v>21</v>
      </c>
      <c r="P242" s="166"/>
      <c r="Q242" s="18" t="s">
        <v>520</v>
      </c>
    </row>
    <row r="243" spans="1:17" ht="25.5" x14ac:dyDescent="0.2">
      <c r="A243" s="9">
        <v>8</v>
      </c>
      <c r="B243" s="191"/>
      <c r="C243" s="7" t="s">
        <v>32</v>
      </c>
      <c r="D243" s="4" t="s">
        <v>77</v>
      </c>
      <c r="E243" s="118"/>
      <c r="F243" s="132">
        <v>40</v>
      </c>
      <c r="G243" s="119" t="s">
        <v>72</v>
      </c>
      <c r="H243" s="216">
        <v>7.15</v>
      </c>
      <c r="I243" s="97">
        <f t="shared" si="105"/>
        <v>286</v>
      </c>
      <c r="J243" s="235" t="s">
        <v>76</v>
      </c>
      <c r="K243" s="160">
        <f t="shared" si="106"/>
        <v>71.5</v>
      </c>
      <c r="L243" s="160">
        <f t="shared" si="107"/>
        <v>71.5</v>
      </c>
      <c r="M243" s="160">
        <f t="shared" si="110"/>
        <v>71.5</v>
      </c>
      <c r="N243" s="160">
        <f t="shared" si="111"/>
        <v>71.5</v>
      </c>
      <c r="O243" s="5" t="s">
        <v>21</v>
      </c>
      <c r="P243" s="166"/>
      <c r="Q243" s="18" t="s">
        <v>520</v>
      </c>
    </row>
    <row r="244" spans="1:17" ht="25.5" x14ac:dyDescent="0.2">
      <c r="A244" s="9">
        <v>9</v>
      </c>
      <c r="B244" s="191"/>
      <c r="C244" s="7" t="s">
        <v>33</v>
      </c>
      <c r="D244" s="4" t="s">
        <v>77</v>
      </c>
      <c r="E244" s="118"/>
      <c r="F244" s="132">
        <v>40</v>
      </c>
      <c r="G244" s="119" t="s">
        <v>71</v>
      </c>
      <c r="H244" s="216">
        <v>16.82</v>
      </c>
      <c r="I244" s="97">
        <f t="shared" si="105"/>
        <v>672.8</v>
      </c>
      <c r="J244" s="235" t="s">
        <v>76</v>
      </c>
      <c r="K244" s="160">
        <f t="shared" si="106"/>
        <v>168.2</v>
      </c>
      <c r="L244" s="160">
        <f t="shared" si="107"/>
        <v>168.2</v>
      </c>
      <c r="M244" s="160">
        <f t="shared" si="110"/>
        <v>168.2</v>
      </c>
      <c r="N244" s="160">
        <f t="shared" si="111"/>
        <v>168.2</v>
      </c>
      <c r="O244" s="5" t="s">
        <v>21</v>
      </c>
      <c r="P244" s="166"/>
      <c r="Q244" s="18" t="s">
        <v>520</v>
      </c>
    </row>
    <row r="245" spans="1:17" ht="25.5" x14ac:dyDescent="0.2">
      <c r="A245" s="9">
        <v>10</v>
      </c>
      <c r="B245" s="191"/>
      <c r="C245" s="7" t="s">
        <v>34</v>
      </c>
      <c r="D245" s="4" t="s">
        <v>77</v>
      </c>
      <c r="E245" s="118"/>
      <c r="F245" s="132">
        <v>100</v>
      </c>
      <c r="G245" s="119" t="s">
        <v>71</v>
      </c>
      <c r="H245" s="216">
        <v>8</v>
      </c>
      <c r="I245" s="97">
        <f t="shared" si="105"/>
        <v>800</v>
      </c>
      <c r="J245" s="235" t="s">
        <v>76</v>
      </c>
      <c r="K245" s="160">
        <f t="shared" si="106"/>
        <v>200</v>
      </c>
      <c r="L245" s="160">
        <f t="shared" si="107"/>
        <v>200</v>
      </c>
      <c r="M245" s="160">
        <f t="shared" si="110"/>
        <v>200</v>
      </c>
      <c r="N245" s="160">
        <f t="shared" si="111"/>
        <v>200</v>
      </c>
      <c r="O245" s="5" t="s">
        <v>21</v>
      </c>
      <c r="P245" s="166"/>
      <c r="Q245" s="18" t="s">
        <v>520</v>
      </c>
    </row>
    <row r="246" spans="1:17" ht="25.5" x14ac:dyDescent="0.2">
      <c r="A246" s="9">
        <v>11</v>
      </c>
      <c r="B246" s="191"/>
      <c r="C246" s="7" t="s">
        <v>35</v>
      </c>
      <c r="D246" s="4" t="s">
        <v>77</v>
      </c>
      <c r="E246" s="118"/>
      <c r="F246" s="132">
        <v>40</v>
      </c>
      <c r="G246" s="119" t="s">
        <v>71</v>
      </c>
      <c r="H246" s="216">
        <v>18.5</v>
      </c>
      <c r="I246" s="97">
        <f t="shared" si="105"/>
        <v>740</v>
      </c>
      <c r="J246" s="235" t="s">
        <v>76</v>
      </c>
      <c r="K246" s="160">
        <f t="shared" si="106"/>
        <v>185</v>
      </c>
      <c r="L246" s="160">
        <f t="shared" si="107"/>
        <v>185</v>
      </c>
      <c r="M246" s="160">
        <f t="shared" si="110"/>
        <v>185</v>
      </c>
      <c r="N246" s="160">
        <f t="shared" si="111"/>
        <v>185</v>
      </c>
      <c r="O246" s="5" t="s">
        <v>21</v>
      </c>
      <c r="P246" s="166"/>
      <c r="Q246" s="18" t="s">
        <v>520</v>
      </c>
    </row>
    <row r="247" spans="1:17" ht="25.5" x14ac:dyDescent="0.2">
      <c r="A247" s="9">
        <v>12</v>
      </c>
      <c r="B247" s="191"/>
      <c r="C247" s="7" t="s">
        <v>36</v>
      </c>
      <c r="D247" s="4" t="s">
        <v>77</v>
      </c>
      <c r="E247" s="118"/>
      <c r="F247" s="132">
        <v>24</v>
      </c>
      <c r="G247" s="119" t="s">
        <v>72</v>
      </c>
      <c r="H247" s="216">
        <v>16</v>
      </c>
      <c r="I247" s="97">
        <f t="shared" si="105"/>
        <v>384</v>
      </c>
      <c r="J247" s="235" t="s">
        <v>76</v>
      </c>
      <c r="K247" s="160">
        <f t="shared" si="106"/>
        <v>96</v>
      </c>
      <c r="L247" s="160">
        <f t="shared" si="107"/>
        <v>96</v>
      </c>
      <c r="M247" s="160">
        <f t="shared" si="110"/>
        <v>96</v>
      </c>
      <c r="N247" s="160">
        <f t="shared" si="111"/>
        <v>96</v>
      </c>
      <c r="O247" s="5" t="s">
        <v>21</v>
      </c>
      <c r="P247" s="166"/>
      <c r="Q247" s="18" t="s">
        <v>520</v>
      </c>
    </row>
    <row r="248" spans="1:17" ht="25.5" x14ac:dyDescent="0.2">
      <c r="A248" s="9">
        <v>13</v>
      </c>
      <c r="B248" s="191"/>
      <c r="C248" s="7" t="s">
        <v>37</v>
      </c>
      <c r="D248" s="4" t="s">
        <v>77</v>
      </c>
      <c r="E248" s="118"/>
      <c r="F248" s="132">
        <v>24</v>
      </c>
      <c r="G248" s="119" t="s">
        <v>71</v>
      </c>
      <c r="H248" s="216">
        <v>32</v>
      </c>
      <c r="I248" s="97">
        <f t="shared" si="105"/>
        <v>768</v>
      </c>
      <c r="J248" s="235" t="s">
        <v>76</v>
      </c>
      <c r="K248" s="160">
        <f t="shared" si="106"/>
        <v>192</v>
      </c>
      <c r="L248" s="160">
        <f t="shared" si="107"/>
        <v>192</v>
      </c>
      <c r="M248" s="160">
        <f t="shared" si="110"/>
        <v>192</v>
      </c>
      <c r="N248" s="160">
        <f t="shared" si="111"/>
        <v>192</v>
      </c>
      <c r="O248" s="5" t="s">
        <v>21</v>
      </c>
      <c r="P248" s="166"/>
      <c r="Q248" s="18" t="s">
        <v>520</v>
      </c>
    </row>
    <row r="249" spans="1:17" ht="25.5" x14ac:dyDescent="0.2">
      <c r="A249" s="9">
        <v>14</v>
      </c>
      <c r="B249" s="191"/>
      <c r="C249" s="7" t="s">
        <v>38</v>
      </c>
      <c r="D249" s="4" t="s">
        <v>77</v>
      </c>
      <c r="E249" s="118"/>
      <c r="F249" s="132">
        <v>40</v>
      </c>
      <c r="G249" s="119" t="s">
        <v>71</v>
      </c>
      <c r="H249" s="216">
        <v>70.12</v>
      </c>
      <c r="I249" s="97">
        <f t="shared" si="105"/>
        <v>2804.8</v>
      </c>
      <c r="J249" s="235" t="s">
        <v>76</v>
      </c>
      <c r="K249" s="160">
        <f t="shared" si="106"/>
        <v>701.2</v>
      </c>
      <c r="L249" s="160">
        <f t="shared" si="107"/>
        <v>701.2</v>
      </c>
      <c r="M249" s="160">
        <f t="shared" si="110"/>
        <v>701.2</v>
      </c>
      <c r="N249" s="160">
        <f t="shared" si="111"/>
        <v>701.2</v>
      </c>
      <c r="O249" s="5" t="s">
        <v>21</v>
      </c>
      <c r="P249" s="166"/>
      <c r="Q249" s="18" t="s">
        <v>520</v>
      </c>
    </row>
    <row r="250" spans="1:17" ht="25.5" x14ac:dyDescent="0.2">
      <c r="A250" s="9">
        <v>15</v>
      </c>
      <c r="B250" s="191"/>
      <c r="C250" s="7" t="s">
        <v>39</v>
      </c>
      <c r="D250" s="4" t="s">
        <v>77</v>
      </c>
      <c r="E250" s="118"/>
      <c r="F250" s="132">
        <v>30</v>
      </c>
      <c r="G250" s="119" t="s">
        <v>71</v>
      </c>
      <c r="H250" s="216">
        <v>33.68</v>
      </c>
      <c r="I250" s="97">
        <f t="shared" si="105"/>
        <v>1010.4</v>
      </c>
      <c r="J250" s="235" t="s">
        <v>76</v>
      </c>
      <c r="K250" s="160">
        <f t="shared" si="106"/>
        <v>252.6</v>
      </c>
      <c r="L250" s="160">
        <f t="shared" si="107"/>
        <v>252.6</v>
      </c>
      <c r="M250" s="160">
        <f t="shared" si="110"/>
        <v>252.6</v>
      </c>
      <c r="N250" s="160">
        <f t="shared" si="111"/>
        <v>252.6</v>
      </c>
      <c r="O250" s="5" t="s">
        <v>21</v>
      </c>
      <c r="P250" s="166"/>
      <c r="Q250" s="18" t="s">
        <v>520</v>
      </c>
    </row>
    <row r="251" spans="1:17" ht="25.5" x14ac:dyDescent="0.2">
      <c r="A251" s="9">
        <v>16</v>
      </c>
      <c r="B251" s="191"/>
      <c r="C251" s="7" t="s">
        <v>40</v>
      </c>
      <c r="D251" s="4" t="s">
        <v>77</v>
      </c>
      <c r="E251" s="118"/>
      <c r="F251" s="132">
        <v>20</v>
      </c>
      <c r="G251" s="119" t="s">
        <v>71</v>
      </c>
      <c r="H251" s="216">
        <v>28.47</v>
      </c>
      <c r="I251" s="97">
        <f t="shared" si="105"/>
        <v>569.4</v>
      </c>
      <c r="J251" s="235" t="s">
        <v>76</v>
      </c>
      <c r="K251" s="160">
        <f t="shared" si="106"/>
        <v>142.35</v>
      </c>
      <c r="L251" s="160">
        <f t="shared" si="107"/>
        <v>142.35</v>
      </c>
      <c r="M251" s="160">
        <f t="shared" si="110"/>
        <v>142.35</v>
      </c>
      <c r="N251" s="160">
        <f t="shared" si="111"/>
        <v>142.35</v>
      </c>
      <c r="O251" s="5" t="s">
        <v>21</v>
      </c>
      <c r="P251" s="166"/>
      <c r="Q251" s="18" t="s">
        <v>520</v>
      </c>
    </row>
    <row r="252" spans="1:17" ht="25.5" x14ac:dyDescent="0.2">
      <c r="A252" s="9">
        <v>17</v>
      </c>
      <c r="B252" s="191"/>
      <c r="C252" s="7" t="s">
        <v>41</v>
      </c>
      <c r="D252" s="4" t="s">
        <v>77</v>
      </c>
      <c r="E252" s="118"/>
      <c r="F252" s="132">
        <v>20</v>
      </c>
      <c r="G252" s="119" t="s">
        <v>71</v>
      </c>
      <c r="H252" s="216">
        <v>23</v>
      </c>
      <c r="I252" s="97">
        <f t="shared" si="105"/>
        <v>460</v>
      </c>
      <c r="J252" s="235" t="s">
        <v>76</v>
      </c>
      <c r="K252" s="160">
        <f t="shared" si="106"/>
        <v>115</v>
      </c>
      <c r="L252" s="160">
        <f t="shared" si="107"/>
        <v>115</v>
      </c>
      <c r="M252" s="160">
        <f t="shared" si="110"/>
        <v>115</v>
      </c>
      <c r="N252" s="160">
        <f t="shared" si="111"/>
        <v>115</v>
      </c>
      <c r="O252" s="5" t="s">
        <v>21</v>
      </c>
      <c r="P252" s="166"/>
      <c r="Q252" s="18" t="s">
        <v>520</v>
      </c>
    </row>
    <row r="253" spans="1:17" ht="25.5" x14ac:dyDescent="0.2">
      <c r="A253" s="9">
        <v>18</v>
      </c>
      <c r="B253" s="191"/>
      <c r="C253" s="7" t="s">
        <v>42</v>
      </c>
      <c r="D253" s="4" t="s">
        <v>77</v>
      </c>
      <c r="E253" s="118"/>
      <c r="F253" s="132">
        <v>200</v>
      </c>
      <c r="G253" s="119" t="s">
        <v>71</v>
      </c>
      <c r="H253" s="216">
        <v>1.5</v>
      </c>
      <c r="I253" s="97">
        <f t="shared" si="105"/>
        <v>300</v>
      </c>
      <c r="J253" s="235" t="s">
        <v>76</v>
      </c>
      <c r="K253" s="160">
        <f t="shared" si="106"/>
        <v>75</v>
      </c>
      <c r="L253" s="160">
        <f t="shared" si="107"/>
        <v>75</v>
      </c>
      <c r="M253" s="160">
        <f t="shared" si="110"/>
        <v>75</v>
      </c>
      <c r="N253" s="160">
        <f t="shared" si="111"/>
        <v>75</v>
      </c>
      <c r="O253" s="5" t="s">
        <v>21</v>
      </c>
      <c r="P253" s="166"/>
      <c r="Q253" s="18" t="s">
        <v>520</v>
      </c>
    </row>
    <row r="254" spans="1:17" ht="25.5" x14ac:dyDescent="0.2">
      <c r="A254" s="9">
        <v>19</v>
      </c>
      <c r="B254" s="191"/>
      <c r="C254" s="7" t="s">
        <v>43</v>
      </c>
      <c r="D254" s="4" t="s">
        <v>77</v>
      </c>
      <c r="E254" s="118"/>
      <c r="F254" s="132">
        <v>20</v>
      </c>
      <c r="G254" s="119" t="s">
        <v>71</v>
      </c>
      <c r="H254" s="216">
        <v>99.44</v>
      </c>
      <c r="I254" s="97">
        <f t="shared" si="105"/>
        <v>1988.8</v>
      </c>
      <c r="J254" s="235" t="s">
        <v>76</v>
      </c>
      <c r="K254" s="160">
        <f t="shared" si="106"/>
        <v>497.2</v>
      </c>
      <c r="L254" s="160">
        <f t="shared" si="107"/>
        <v>497.2</v>
      </c>
      <c r="M254" s="160">
        <f t="shared" si="110"/>
        <v>497.2</v>
      </c>
      <c r="N254" s="160">
        <f t="shared" si="111"/>
        <v>497.2</v>
      </c>
      <c r="O254" s="5" t="s">
        <v>21</v>
      </c>
      <c r="P254" s="166"/>
      <c r="Q254" s="18" t="s">
        <v>520</v>
      </c>
    </row>
    <row r="255" spans="1:17" ht="25.5" x14ac:dyDescent="0.2">
      <c r="A255" s="9">
        <v>20</v>
      </c>
      <c r="B255" s="191"/>
      <c r="C255" s="7" t="s">
        <v>44</v>
      </c>
      <c r="D255" s="4" t="s">
        <v>77</v>
      </c>
      <c r="E255" s="118"/>
      <c r="F255" s="132">
        <v>100</v>
      </c>
      <c r="G255" s="119" t="s">
        <v>72</v>
      </c>
      <c r="H255" s="216">
        <v>247.49</v>
      </c>
      <c r="I255" s="97">
        <f t="shared" si="105"/>
        <v>24749</v>
      </c>
      <c r="J255" s="235" t="s">
        <v>76</v>
      </c>
      <c r="K255" s="160">
        <f t="shared" si="106"/>
        <v>6187.25</v>
      </c>
      <c r="L255" s="160">
        <f t="shared" si="107"/>
        <v>6187.25</v>
      </c>
      <c r="M255" s="160">
        <f t="shared" si="110"/>
        <v>6187.25</v>
      </c>
      <c r="N255" s="160">
        <f t="shared" si="111"/>
        <v>6187.25</v>
      </c>
      <c r="O255" s="5" t="s">
        <v>21</v>
      </c>
      <c r="P255" s="166"/>
      <c r="Q255" s="18" t="s">
        <v>520</v>
      </c>
    </row>
    <row r="256" spans="1:17" ht="25.5" x14ac:dyDescent="0.2">
      <c r="A256" s="9">
        <v>21</v>
      </c>
      <c r="B256" s="191"/>
      <c r="C256" s="7" t="s">
        <v>45</v>
      </c>
      <c r="D256" s="4" t="s">
        <v>77</v>
      </c>
      <c r="E256" s="118"/>
      <c r="F256" s="132">
        <v>80</v>
      </c>
      <c r="G256" s="119" t="s">
        <v>71</v>
      </c>
      <c r="H256" s="216">
        <v>10.49</v>
      </c>
      <c r="I256" s="97">
        <f t="shared" si="105"/>
        <v>839.2</v>
      </c>
      <c r="J256" s="235" t="s">
        <v>76</v>
      </c>
      <c r="K256" s="160">
        <f t="shared" si="106"/>
        <v>209.8</v>
      </c>
      <c r="L256" s="160">
        <f t="shared" si="107"/>
        <v>209.8</v>
      </c>
      <c r="M256" s="160">
        <f t="shared" si="110"/>
        <v>209.8</v>
      </c>
      <c r="N256" s="160">
        <f t="shared" si="111"/>
        <v>209.8</v>
      </c>
      <c r="O256" s="5" t="s">
        <v>21</v>
      </c>
      <c r="P256" s="166"/>
      <c r="Q256" s="18" t="s">
        <v>520</v>
      </c>
    </row>
    <row r="257" spans="1:17" ht="25.5" x14ac:dyDescent="0.2">
      <c r="A257" s="9">
        <v>22</v>
      </c>
      <c r="B257" s="191"/>
      <c r="C257" s="7" t="s">
        <v>46</v>
      </c>
      <c r="D257" s="4" t="s">
        <v>77</v>
      </c>
      <c r="E257" s="118"/>
      <c r="F257" s="132">
        <v>10</v>
      </c>
      <c r="G257" s="119" t="s">
        <v>71</v>
      </c>
      <c r="H257" s="216">
        <v>901.41</v>
      </c>
      <c r="I257" s="97">
        <f t="shared" si="105"/>
        <v>9014.1</v>
      </c>
      <c r="J257" s="235" t="s">
        <v>76</v>
      </c>
      <c r="K257" s="160">
        <f t="shared" si="106"/>
        <v>2253.5250000000001</v>
      </c>
      <c r="L257" s="160">
        <f t="shared" si="107"/>
        <v>2253.5250000000001</v>
      </c>
      <c r="M257" s="160">
        <f t="shared" si="110"/>
        <v>2253.5250000000001</v>
      </c>
      <c r="N257" s="160">
        <f t="shared" si="111"/>
        <v>2253.5250000000001</v>
      </c>
      <c r="O257" s="5" t="s">
        <v>21</v>
      </c>
      <c r="P257" s="166"/>
      <c r="Q257" s="18" t="s">
        <v>520</v>
      </c>
    </row>
    <row r="258" spans="1:17" ht="25.5" x14ac:dyDescent="0.2">
      <c r="A258" s="9">
        <v>23</v>
      </c>
      <c r="B258" s="191"/>
      <c r="C258" s="7" t="s">
        <v>47</v>
      </c>
      <c r="D258" s="4" t="s">
        <v>77</v>
      </c>
      <c r="E258" s="118"/>
      <c r="F258" s="132">
        <v>10</v>
      </c>
      <c r="G258" s="119" t="s">
        <v>71</v>
      </c>
      <c r="H258" s="216">
        <v>934.86</v>
      </c>
      <c r="I258" s="97">
        <f t="shared" si="105"/>
        <v>9348.6</v>
      </c>
      <c r="J258" s="235" t="s">
        <v>76</v>
      </c>
      <c r="K258" s="160">
        <f t="shared" si="106"/>
        <v>2337.15</v>
      </c>
      <c r="L258" s="160">
        <f t="shared" si="107"/>
        <v>2337.15</v>
      </c>
      <c r="M258" s="160">
        <f t="shared" si="110"/>
        <v>2337.15</v>
      </c>
      <c r="N258" s="160">
        <f t="shared" si="111"/>
        <v>2337.15</v>
      </c>
      <c r="O258" s="5" t="s">
        <v>21</v>
      </c>
      <c r="P258" s="166"/>
      <c r="Q258" s="18" t="s">
        <v>520</v>
      </c>
    </row>
    <row r="259" spans="1:17" ht="25.5" x14ac:dyDescent="0.2">
      <c r="A259" s="9">
        <v>24</v>
      </c>
      <c r="B259" s="191"/>
      <c r="C259" s="7" t="s">
        <v>48</v>
      </c>
      <c r="D259" s="4" t="s">
        <v>77</v>
      </c>
      <c r="E259" s="118"/>
      <c r="F259" s="132">
        <v>10</v>
      </c>
      <c r="G259" s="119" t="s">
        <v>71</v>
      </c>
      <c r="H259" s="216">
        <v>934.86</v>
      </c>
      <c r="I259" s="97">
        <f t="shared" si="105"/>
        <v>9348.6</v>
      </c>
      <c r="J259" s="235" t="s">
        <v>76</v>
      </c>
      <c r="K259" s="160">
        <f t="shared" si="106"/>
        <v>2337.15</v>
      </c>
      <c r="L259" s="160">
        <f t="shared" si="107"/>
        <v>2337.15</v>
      </c>
      <c r="M259" s="160">
        <f t="shared" si="110"/>
        <v>2337.15</v>
      </c>
      <c r="N259" s="160">
        <f t="shared" si="111"/>
        <v>2337.15</v>
      </c>
      <c r="O259" s="5" t="s">
        <v>21</v>
      </c>
      <c r="P259" s="166"/>
      <c r="Q259" s="18" t="s">
        <v>520</v>
      </c>
    </row>
    <row r="260" spans="1:17" ht="25.5" x14ac:dyDescent="0.2">
      <c r="A260" s="9">
        <v>25</v>
      </c>
      <c r="B260" s="191"/>
      <c r="C260" s="7" t="s">
        <v>49</v>
      </c>
      <c r="D260" s="4" t="s">
        <v>77</v>
      </c>
      <c r="E260" s="118"/>
      <c r="F260" s="132">
        <v>10</v>
      </c>
      <c r="G260" s="119" t="s">
        <v>71</v>
      </c>
      <c r="H260" s="216">
        <v>934.86</v>
      </c>
      <c r="I260" s="97">
        <f t="shared" si="105"/>
        <v>9348.6</v>
      </c>
      <c r="J260" s="235" t="s">
        <v>76</v>
      </c>
      <c r="K260" s="160">
        <f t="shared" si="106"/>
        <v>2337.15</v>
      </c>
      <c r="L260" s="160">
        <f t="shared" si="107"/>
        <v>2337.15</v>
      </c>
      <c r="M260" s="160">
        <f t="shared" si="110"/>
        <v>2337.15</v>
      </c>
      <c r="N260" s="160">
        <f t="shared" si="111"/>
        <v>2337.15</v>
      </c>
      <c r="O260" s="5" t="s">
        <v>21</v>
      </c>
      <c r="P260" s="166"/>
      <c r="Q260" s="18" t="s">
        <v>520</v>
      </c>
    </row>
    <row r="261" spans="1:17" ht="25.5" x14ac:dyDescent="0.2">
      <c r="A261" s="9">
        <v>26</v>
      </c>
      <c r="B261" s="191"/>
      <c r="C261" s="7" t="s">
        <v>50</v>
      </c>
      <c r="D261" s="4" t="s">
        <v>77</v>
      </c>
      <c r="E261" s="118"/>
      <c r="F261" s="132">
        <v>10</v>
      </c>
      <c r="G261" s="119" t="s">
        <v>71</v>
      </c>
      <c r="H261" s="216">
        <v>2778</v>
      </c>
      <c r="I261" s="97">
        <f t="shared" si="105"/>
        <v>27780</v>
      </c>
      <c r="J261" s="235" t="s">
        <v>76</v>
      </c>
      <c r="K261" s="160">
        <f t="shared" si="106"/>
        <v>6945</v>
      </c>
      <c r="L261" s="160">
        <f t="shared" si="107"/>
        <v>6945</v>
      </c>
      <c r="M261" s="160">
        <f t="shared" si="110"/>
        <v>6945</v>
      </c>
      <c r="N261" s="160">
        <f t="shared" si="111"/>
        <v>6945</v>
      </c>
      <c r="O261" s="5" t="s">
        <v>21</v>
      </c>
      <c r="P261" s="166"/>
      <c r="Q261" s="18" t="s">
        <v>520</v>
      </c>
    </row>
    <row r="262" spans="1:17" ht="25.5" x14ac:dyDescent="0.2">
      <c r="A262" s="9">
        <v>27</v>
      </c>
      <c r="B262" s="191"/>
      <c r="C262" s="7" t="s">
        <v>51</v>
      </c>
      <c r="D262" s="4" t="s">
        <v>77</v>
      </c>
      <c r="E262" s="118"/>
      <c r="F262" s="132">
        <v>50</v>
      </c>
      <c r="G262" s="119" t="s">
        <v>73</v>
      </c>
      <c r="H262" s="216">
        <v>56</v>
      </c>
      <c r="I262" s="97">
        <f t="shared" si="105"/>
        <v>2800</v>
      </c>
      <c r="J262" s="235" t="s">
        <v>76</v>
      </c>
      <c r="K262" s="160">
        <f t="shared" si="106"/>
        <v>700</v>
      </c>
      <c r="L262" s="160">
        <f t="shared" si="107"/>
        <v>700</v>
      </c>
      <c r="M262" s="160">
        <f t="shared" si="110"/>
        <v>700</v>
      </c>
      <c r="N262" s="160">
        <f t="shared" si="111"/>
        <v>700</v>
      </c>
      <c r="O262" s="5" t="s">
        <v>21</v>
      </c>
      <c r="P262" s="166"/>
      <c r="Q262" s="18" t="s">
        <v>520</v>
      </c>
    </row>
    <row r="263" spans="1:17" ht="25.5" x14ac:dyDescent="0.2">
      <c r="A263" s="9">
        <v>28</v>
      </c>
      <c r="B263" s="191"/>
      <c r="C263" s="7" t="s">
        <v>52</v>
      </c>
      <c r="D263" s="4" t="s">
        <v>77</v>
      </c>
      <c r="E263" s="118"/>
      <c r="F263" s="132">
        <v>20</v>
      </c>
      <c r="G263" s="119" t="s">
        <v>72</v>
      </c>
      <c r="H263" s="216">
        <v>24</v>
      </c>
      <c r="I263" s="97">
        <f t="shared" si="105"/>
        <v>480</v>
      </c>
      <c r="J263" s="235" t="s">
        <v>76</v>
      </c>
      <c r="K263" s="160">
        <f t="shared" si="106"/>
        <v>120</v>
      </c>
      <c r="L263" s="160">
        <f t="shared" si="107"/>
        <v>120</v>
      </c>
      <c r="M263" s="160">
        <f t="shared" si="110"/>
        <v>120</v>
      </c>
      <c r="N263" s="160">
        <f t="shared" si="111"/>
        <v>120</v>
      </c>
      <c r="O263" s="5" t="s">
        <v>21</v>
      </c>
      <c r="P263" s="166"/>
      <c r="Q263" s="18" t="s">
        <v>520</v>
      </c>
    </row>
    <row r="264" spans="1:17" ht="25.5" x14ac:dyDescent="0.2">
      <c r="A264" s="9">
        <v>29</v>
      </c>
      <c r="B264" s="191"/>
      <c r="C264" s="7" t="s">
        <v>53</v>
      </c>
      <c r="D264" s="4" t="s">
        <v>77</v>
      </c>
      <c r="E264" s="118"/>
      <c r="F264" s="132">
        <v>300</v>
      </c>
      <c r="G264" s="119" t="s">
        <v>71</v>
      </c>
      <c r="H264" s="216">
        <v>22.619999999999997</v>
      </c>
      <c r="I264" s="97">
        <f t="shared" si="105"/>
        <v>6785.9999999999991</v>
      </c>
      <c r="J264" s="235" t="s">
        <v>76</v>
      </c>
      <c r="K264" s="160">
        <f t="shared" si="106"/>
        <v>1696.4999999999998</v>
      </c>
      <c r="L264" s="160">
        <f t="shared" si="107"/>
        <v>1696.4999999999998</v>
      </c>
      <c r="M264" s="160">
        <f t="shared" si="110"/>
        <v>1696.4999999999998</v>
      </c>
      <c r="N264" s="160">
        <f t="shared" si="111"/>
        <v>1696.4999999999998</v>
      </c>
      <c r="O264" s="5" t="s">
        <v>21</v>
      </c>
      <c r="P264" s="166"/>
      <c r="Q264" s="18" t="s">
        <v>520</v>
      </c>
    </row>
    <row r="265" spans="1:17" ht="25.5" x14ac:dyDescent="0.2">
      <c r="A265" s="9">
        <v>30</v>
      </c>
      <c r="B265" s="191"/>
      <c r="C265" s="7" t="s">
        <v>54</v>
      </c>
      <c r="D265" s="4" t="s">
        <v>77</v>
      </c>
      <c r="E265" s="118"/>
      <c r="F265" s="132">
        <v>300</v>
      </c>
      <c r="G265" s="119" t="s">
        <v>71</v>
      </c>
      <c r="H265" s="216">
        <v>9.86</v>
      </c>
      <c r="I265" s="97">
        <f t="shared" si="105"/>
        <v>2958</v>
      </c>
      <c r="J265" s="235" t="s">
        <v>76</v>
      </c>
      <c r="K265" s="160">
        <f t="shared" si="106"/>
        <v>739.5</v>
      </c>
      <c r="L265" s="160">
        <f t="shared" si="107"/>
        <v>739.5</v>
      </c>
      <c r="M265" s="160">
        <f t="shared" si="110"/>
        <v>739.5</v>
      </c>
      <c r="N265" s="160">
        <f t="shared" si="111"/>
        <v>739.5</v>
      </c>
      <c r="O265" s="5" t="s">
        <v>21</v>
      </c>
      <c r="P265" s="166"/>
      <c r="Q265" s="18" t="s">
        <v>520</v>
      </c>
    </row>
    <row r="266" spans="1:17" ht="25.5" x14ac:dyDescent="0.2">
      <c r="A266" s="9">
        <v>31</v>
      </c>
      <c r="B266" s="191"/>
      <c r="C266" s="7" t="s">
        <v>55</v>
      </c>
      <c r="D266" s="4" t="s">
        <v>77</v>
      </c>
      <c r="E266" s="118"/>
      <c r="F266" s="132">
        <v>40</v>
      </c>
      <c r="G266" s="119" t="s">
        <v>72</v>
      </c>
      <c r="H266" s="216">
        <v>24.8</v>
      </c>
      <c r="I266" s="97">
        <f t="shared" si="105"/>
        <v>992</v>
      </c>
      <c r="J266" s="235" t="s">
        <v>76</v>
      </c>
      <c r="K266" s="160">
        <f t="shared" si="106"/>
        <v>248</v>
      </c>
      <c r="L266" s="160">
        <f t="shared" si="107"/>
        <v>248</v>
      </c>
      <c r="M266" s="160">
        <f t="shared" si="110"/>
        <v>248</v>
      </c>
      <c r="N266" s="160">
        <f t="shared" si="111"/>
        <v>248</v>
      </c>
      <c r="O266" s="5" t="s">
        <v>21</v>
      </c>
      <c r="P266" s="166"/>
      <c r="Q266" s="18" t="s">
        <v>520</v>
      </c>
    </row>
    <row r="267" spans="1:17" ht="25.5" x14ac:dyDescent="0.2">
      <c r="A267" s="9">
        <v>32</v>
      </c>
      <c r="B267" s="191"/>
      <c r="C267" s="7" t="s">
        <v>56</v>
      </c>
      <c r="D267" s="4" t="s">
        <v>77</v>
      </c>
      <c r="E267" s="118"/>
      <c r="F267" s="132">
        <v>200</v>
      </c>
      <c r="G267" s="119" t="s">
        <v>73</v>
      </c>
      <c r="H267" s="216">
        <v>68</v>
      </c>
      <c r="I267" s="97">
        <f t="shared" si="105"/>
        <v>13600</v>
      </c>
      <c r="J267" s="235" t="s">
        <v>76</v>
      </c>
      <c r="K267" s="160">
        <f t="shared" si="106"/>
        <v>3400</v>
      </c>
      <c r="L267" s="160">
        <f t="shared" si="107"/>
        <v>3400</v>
      </c>
      <c r="M267" s="160">
        <f t="shared" si="110"/>
        <v>3400</v>
      </c>
      <c r="N267" s="160">
        <f t="shared" si="111"/>
        <v>3400</v>
      </c>
      <c r="O267" s="5" t="s">
        <v>21</v>
      </c>
      <c r="P267" s="166"/>
      <c r="Q267" s="18" t="s">
        <v>520</v>
      </c>
    </row>
    <row r="268" spans="1:17" ht="25.5" x14ac:dyDescent="0.2">
      <c r="A268" s="9">
        <v>33</v>
      </c>
      <c r="B268" s="191"/>
      <c r="C268" s="7" t="s">
        <v>57</v>
      </c>
      <c r="D268" s="4" t="s">
        <v>77</v>
      </c>
      <c r="E268" s="118"/>
      <c r="F268" s="132">
        <v>100</v>
      </c>
      <c r="G268" s="119" t="s">
        <v>71</v>
      </c>
      <c r="H268" s="216">
        <v>23.2</v>
      </c>
      <c r="I268" s="97">
        <f t="shared" si="105"/>
        <v>2320</v>
      </c>
      <c r="J268" s="235" t="s">
        <v>76</v>
      </c>
      <c r="K268" s="160">
        <f t="shared" si="106"/>
        <v>580</v>
      </c>
      <c r="L268" s="160">
        <f t="shared" si="107"/>
        <v>580</v>
      </c>
      <c r="M268" s="160">
        <f t="shared" si="110"/>
        <v>580</v>
      </c>
      <c r="N268" s="160">
        <f t="shared" si="111"/>
        <v>580</v>
      </c>
      <c r="O268" s="5" t="s">
        <v>21</v>
      </c>
      <c r="P268" s="166"/>
      <c r="Q268" s="18" t="s">
        <v>520</v>
      </c>
    </row>
    <row r="269" spans="1:17" ht="25.5" x14ac:dyDescent="0.2">
      <c r="A269" s="9">
        <v>34</v>
      </c>
      <c r="B269" s="191"/>
      <c r="C269" s="7" t="s">
        <v>58</v>
      </c>
      <c r="D269" s="4" t="s">
        <v>77</v>
      </c>
      <c r="E269" s="118"/>
      <c r="F269" s="132">
        <v>1000</v>
      </c>
      <c r="G269" s="119" t="s">
        <v>71</v>
      </c>
      <c r="H269" s="216">
        <v>2.3199999999999998</v>
      </c>
      <c r="I269" s="97">
        <f t="shared" si="105"/>
        <v>2320</v>
      </c>
      <c r="J269" s="235" t="s">
        <v>76</v>
      </c>
      <c r="K269" s="160">
        <f t="shared" si="106"/>
        <v>580</v>
      </c>
      <c r="L269" s="160">
        <f t="shared" si="107"/>
        <v>580</v>
      </c>
      <c r="M269" s="160">
        <f t="shared" si="110"/>
        <v>580</v>
      </c>
      <c r="N269" s="160">
        <f t="shared" si="111"/>
        <v>580</v>
      </c>
      <c r="O269" s="5" t="s">
        <v>21</v>
      </c>
      <c r="P269" s="166"/>
      <c r="Q269" s="18" t="s">
        <v>520</v>
      </c>
    </row>
    <row r="270" spans="1:17" ht="25.5" x14ac:dyDescent="0.2">
      <c r="A270" s="9">
        <v>35</v>
      </c>
      <c r="B270" s="191"/>
      <c r="C270" s="7" t="s">
        <v>59</v>
      </c>
      <c r="D270" s="4" t="s">
        <v>77</v>
      </c>
      <c r="E270" s="118"/>
      <c r="F270" s="132">
        <v>50</v>
      </c>
      <c r="G270" s="119" t="s">
        <v>71</v>
      </c>
      <c r="H270" s="216">
        <v>16.239999999999998</v>
      </c>
      <c r="I270" s="97">
        <f t="shared" si="105"/>
        <v>811.99999999999989</v>
      </c>
      <c r="J270" s="235" t="s">
        <v>76</v>
      </c>
      <c r="K270" s="160">
        <f t="shared" si="106"/>
        <v>202.99999999999997</v>
      </c>
      <c r="L270" s="160">
        <f t="shared" si="107"/>
        <v>202.99999999999997</v>
      </c>
      <c r="M270" s="160">
        <f t="shared" si="110"/>
        <v>202.99999999999997</v>
      </c>
      <c r="N270" s="160">
        <f t="shared" si="111"/>
        <v>202.99999999999997</v>
      </c>
      <c r="O270" s="5" t="s">
        <v>21</v>
      </c>
      <c r="P270" s="166"/>
      <c r="Q270" s="18" t="s">
        <v>520</v>
      </c>
    </row>
    <row r="271" spans="1:17" ht="25.5" x14ac:dyDescent="0.2">
      <c r="A271" s="9">
        <v>36</v>
      </c>
      <c r="B271" s="191"/>
      <c r="C271" s="7" t="s">
        <v>60</v>
      </c>
      <c r="D271" s="4" t="s">
        <v>77</v>
      </c>
      <c r="E271" s="118"/>
      <c r="F271" s="132">
        <v>10</v>
      </c>
      <c r="G271" s="119" t="s">
        <v>71</v>
      </c>
      <c r="H271" s="216">
        <v>21.6</v>
      </c>
      <c r="I271" s="97">
        <f t="shared" si="105"/>
        <v>216</v>
      </c>
      <c r="J271" s="235" t="s">
        <v>76</v>
      </c>
      <c r="K271" s="160">
        <f t="shared" si="106"/>
        <v>54</v>
      </c>
      <c r="L271" s="160">
        <f t="shared" si="107"/>
        <v>54</v>
      </c>
      <c r="M271" s="160">
        <f t="shared" si="110"/>
        <v>54</v>
      </c>
      <c r="N271" s="160">
        <f t="shared" si="111"/>
        <v>54</v>
      </c>
      <c r="O271" s="5" t="s">
        <v>21</v>
      </c>
      <c r="P271" s="166"/>
      <c r="Q271" s="18" t="s">
        <v>520</v>
      </c>
    </row>
    <row r="272" spans="1:17" ht="25.5" x14ac:dyDescent="0.2">
      <c r="A272" s="9">
        <v>37</v>
      </c>
      <c r="B272" s="191"/>
      <c r="C272" s="7" t="s">
        <v>61</v>
      </c>
      <c r="D272" s="4" t="s">
        <v>77</v>
      </c>
      <c r="E272" s="118"/>
      <c r="F272" s="132">
        <v>1000</v>
      </c>
      <c r="G272" s="119" t="s">
        <v>71</v>
      </c>
      <c r="H272" s="216">
        <v>11.6</v>
      </c>
      <c r="I272" s="97">
        <f t="shared" si="105"/>
        <v>11600</v>
      </c>
      <c r="J272" s="235" t="s">
        <v>76</v>
      </c>
      <c r="K272" s="160">
        <f t="shared" si="106"/>
        <v>2900</v>
      </c>
      <c r="L272" s="160">
        <f t="shared" si="107"/>
        <v>2900</v>
      </c>
      <c r="M272" s="160">
        <f t="shared" si="110"/>
        <v>2900</v>
      </c>
      <c r="N272" s="160">
        <f t="shared" si="111"/>
        <v>2900</v>
      </c>
      <c r="O272" s="5" t="s">
        <v>21</v>
      </c>
      <c r="P272" s="166"/>
      <c r="Q272" s="18" t="s">
        <v>520</v>
      </c>
    </row>
    <row r="273" spans="1:17" ht="25.5" x14ac:dyDescent="0.2">
      <c r="A273" s="9">
        <v>38</v>
      </c>
      <c r="B273" s="191"/>
      <c r="C273" s="7" t="s">
        <v>62</v>
      </c>
      <c r="D273" s="4" t="s">
        <v>77</v>
      </c>
      <c r="E273" s="118"/>
      <c r="F273" s="132">
        <v>300</v>
      </c>
      <c r="G273" s="119" t="s">
        <v>74</v>
      </c>
      <c r="H273" s="216">
        <v>1</v>
      </c>
      <c r="I273" s="97">
        <f t="shared" si="105"/>
        <v>300</v>
      </c>
      <c r="J273" s="235" t="s">
        <v>76</v>
      </c>
      <c r="K273" s="160">
        <f t="shared" si="106"/>
        <v>75</v>
      </c>
      <c r="L273" s="160">
        <f t="shared" si="107"/>
        <v>75</v>
      </c>
      <c r="M273" s="160">
        <f t="shared" si="110"/>
        <v>75</v>
      </c>
      <c r="N273" s="160">
        <f t="shared" si="111"/>
        <v>75</v>
      </c>
      <c r="O273" s="5" t="s">
        <v>21</v>
      </c>
      <c r="P273" s="166"/>
      <c r="Q273" s="18" t="s">
        <v>520</v>
      </c>
    </row>
    <row r="274" spans="1:17" ht="25.5" x14ac:dyDescent="0.2">
      <c r="A274" s="9">
        <v>39</v>
      </c>
      <c r="B274" s="191"/>
      <c r="C274" s="7" t="s">
        <v>63</v>
      </c>
      <c r="D274" s="4" t="s">
        <v>77</v>
      </c>
      <c r="E274" s="118"/>
      <c r="F274" s="132">
        <v>50</v>
      </c>
      <c r="G274" s="119" t="s">
        <v>71</v>
      </c>
      <c r="H274" s="216">
        <v>28.999999999999996</v>
      </c>
      <c r="I274" s="97">
        <f t="shared" si="105"/>
        <v>1449.9999999999998</v>
      </c>
      <c r="J274" s="235" t="s">
        <v>76</v>
      </c>
      <c r="K274" s="160">
        <f t="shared" si="106"/>
        <v>362.49999999999994</v>
      </c>
      <c r="L274" s="160">
        <f t="shared" si="107"/>
        <v>362.49999999999994</v>
      </c>
      <c r="M274" s="160">
        <f t="shared" si="110"/>
        <v>362.49999999999994</v>
      </c>
      <c r="N274" s="160">
        <f t="shared" si="111"/>
        <v>362.49999999999994</v>
      </c>
      <c r="O274" s="5" t="s">
        <v>21</v>
      </c>
      <c r="P274" s="166"/>
      <c r="Q274" s="18" t="s">
        <v>520</v>
      </c>
    </row>
    <row r="275" spans="1:17" ht="25.5" x14ac:dyDescent="0.2">
      <c r="A275" s="9">
        <v>40</v>
      </c>
      <c r="B275" s="191"/>
      <c r="C275" s="7" t="s">
        <v>64</v>
      </c>
      <c r="D275" s="4" t="s">
        <v>77</v>
      </c>
      <c r="E275" s="118"/>
      <c r="F275" s="132">
        <v>50</v>
      </c>
      <c r="G275" s="119" t="s">
        <v>75</v>
      </c>
      <c r="H275" s="216">
        <v>26.68</v>
      </c>
      <c r="I275" s="97">
        <f t="shared" si="105"/>
        <v>1334</v>
      </c>
      <c r="J275" s="235" t="s">
        <v>76</v>
      </c>
      <c r="K275" s="160">
        <f t="shared" si="106"/>
        <v>333.5</v>
      </c>
      <c r="L275" s="160">
        <f t="shared" si="107"/>
        <v>333.5</v>
      </c>
      <c r="M275" s="160">
        <f t="shared" si="110"/>
        <v>333.5</v>
      </c>
      <c r="N275" s="160">
        <f t="shared" si="111"/>
        <v>333.5</v>
      </c>
      <c r="O275" s="5" t="s">
        <v>21</v>
      </c>
      <c r="P275" s="166"/>
      <c r="Q275" s="18" t="s">
        <v>520</v>
      </c>
    </row>
    <row r="276" spans="1:17" ht="25.5" x14ac:dyDescent="0.2">
      <c r="A276" s="9">
        <v>41</v>
      </c>
      <c r="B276" s="191"/>
      <c r="C276" s="7" t="s">
        <v>65</v>
      </c>
      <c r="D276" s="4" t="s">
        <v>77</v>
      </c>
      <c r="E276" s="118"/>
      <c r="F276" s="132">
        <v>24</v>
      </c>
      <c r="G276" s="119" t="s">
        <v>71</v>
      </c>
      <c r="H276" s="216">
        <v>696</v>
      </c>
      <c r="I276" s="97">
        <f t="shared" si="105"/>
        <v>16704</v>
      </c>
      <c r="J276" s="235" t="s">
        <v>76</v>
      </c>
      <c r="K276" s="160">
        <f t="shared" si="106"/>
        <v>4176</v>
      </c>
      <c r="L276" s="160">
        <f t="shared" si="107"/>
        <v>4176</v>
      </c>
      <c r="M276" s="160">
        <f t="shared" si="110"/>
        <v>4176</v>
      </c>
      <c r="N276" s="160">
        <f t="shared" si="111"/>
        <v>4176</v>
      </c>
      <c r="O276" s="5" t="s">
        <v>21</v>
      </c>
      <c r="P276" s="166"/>
      <c r="Q276" s="18" t="s">
        <v>520</v>
      </c>
    </row>
    <row r="277" spans="1:17" ht="25.5" x14ac:dyDescent="0.2">
      <c r="A277" s="9">
        <v>42</v>
      </c>
      <c r="B277" s="191"/>
      <c r="C277" s="7" t="s">
        <v>66</v>
      </c>
      <c r="D277" s="4" t="s">
        <v>77</v>
      </c>
      <c r="E277" s="118"/>
      <c r="F277" s="132">
        <v>10</v>
      </c>
      <c r="G277" s="119" t="s">
        <v>73</v>
      </c>
      <c r="H277" s="216">
        <v>43</v>
      </c>
      <c r="I277" s="97">
        <f t="shared" si="105"/>
        <v>430</v>
      </c>
      <c r="J277" s="235" t="s">
        <v>76</v>
      </c>
      <c r="K277" s="160">
        <f t="shared" si="106"/>
        <v>107.5</v>
      </c>
      <c r="L277" s="160">
        <f t="shared" si="107"/>
        <v>107.5</v>
      </c>
      <c r="M277" s="160">
        <f t="shared" si="110"/>
        <v>107.5</v>
      </c>
      <c r="N277" s="160">
        <f t="shared" si="111"/>
        <v>107.5</v>
      </c>
      <c r="O277" s="5" t="s">
        <v>21</v>
      </c>
      <c r="P277" s="166"/>
      <c r="Q277" s="18" t="s">
        <v>520</v>
      </c>
    </row>
    <row r="278" spans="1:17" ht="25.5" x14ac:dyDescent="0.2">
      <c r="A278" s="9">
        <v>43</v>
      </c>
      <c r="B278" s="191"/>
      <c r="C278" s="7" t="s">
        <v>67</v>
      </c>
      <c r="D278" s="4" t="s">
        <v>77</v>
      </c>
      <c r="E278" s="118"/>
      <c r="F278" s="132">
        <v>1000</v>
      </c>
      <c r="G278" s="119" t="s">
        <v>71</v>
      </c>
      <c r="H278" s="216">
        <v>2.4</v>
      </c>
      <c r="I278" s="97">
        <f t="shared" si="105"/>
        <v>2400</v>
      </c>
      <c r="J278" s="235" t="s">
        <v>76</v>
      </c>
      <c r="K278" s="160">
        <f t="shared" si="106"/>
        <v>600</v>
      </c>
      <c r="L278" s="160">
        <f t="shared" si="107"/>
        <v>600</v>
      </c>
      <c r="M278" s="160">
        <f t="shared" si="110"/>
        <v>600</v>
      </c>
      <c r="N278" s="160">
        <f t="shared" si="111"/>
        <v>600</v>
      </c>
      <c r="O278" s="5" t="s">
        <v>21</v>
      </c>
      <c r="P278" s="166"/>
      <c r="Q278" s="18" t="s">
        <v>520</v>
      </c>
    </row>
    <row r="279" spans="1:17" ht="25.5" x14ac:dyDescent="0.2">
      <c r="A279" s="9">
        <v>44</v>
      </c>
      <c r="B279" s="191"/>
      <c r="C279" s="7" t="s">
        <v>68</v>
      </c>
      <c r="D279" s="4" t="s">
        <v>77</v>
      </c>
      <c r="E279" s="118"/>
      <c r="F279" s="132">
        <v>50</v>
      </c>
      <c r="G279" s="119" t="s">
        <v>71</v>
      </c>
      <c r="H279" s="216">
        <v>168</v>
      </c>
      <c r="I279" s="97">
        <f t="shared" si="105"/>
        <v>8400</v>
      </c>
      <c r="J279" s="235" t="s">
        <v>76</v>
      </c>
      <c r="K279" s="160">
        <f t="shared" si="106"/>
        <v>2100</v>
      </c>
      <c r="L279" s="160">
        <f t="shared" si="107"/>
        <v>2100</v>
      </c>
      <c r="M279" s="160">
        <f t="shared" si="110"/>
        <v>2100</v>
      </c>
      <c r="N279" s="160">
        <f t="shared" si="111"/>
        <v>2100</v>
      </c>
      <c r="O279" s="5" t="s">
        <v>21</v>
      </c>
      <c r="P279" s="166"/>
      <c r="Q279" s="18" t="s">
        <v>520</v>
      </c>
    </row>
    <row r="280" spans="1:17" ht="25.5" x14ac:dyDescent="0.2">
      <c r="A280" s="9">
        <v>45</v>
      </c>
      <c r="B280" s="191"/>
      <c r="C280" s="7" t="s">
        <v>69</v>
      </c>
      <c r="D280" s="4" t="s">
        <v>77</v>
      </c>
      <c r="E280" s="118"/>
      <c r="F280" s="132">
        <v>6000</v>
      </c>
      <c r="G280" s="119" t="s">
        <v>71</v>
      </c>
      <c r="H280" s="216">
        <v>1.34</v>
      </c>
      <c r="I280" s="97">
        <f t="shared" si="105"/>
        <v>8040.0000000000009</v>
      </c>
      <c r="J280" s="235" t="s">
        <v>76</v>
      </c>
      <c r="K280" s="160">
        <f t="shared" si="106"/>
        <v>2010.0000000000002</v>
      </c>
      <c r="L280" s="160">
        <f t="shared" si="107"/>
        <v>2010.0000000000002</v>
      </c>
      <c r="M280" s="160">
        <f t="shared" si="110"/>
        <v>2010.0000000000002</v>
      </c>
      <c r="N280" s="160">
        <f t="shared" si="111"/>
        <v>2010.0000000000002</v>
      </c>
      <c r="O280" s="5" t="s">
        <v>21</v>
      </c>
      <c r="P280" s="166"/>
      <c r="Q280" s="18" t="s">
        <v>520</v>
      </c>
    </row>
    <row r="281" spans="1:17" ht="25.5" x14ac:dyDescent="0.2">
      <c r="A281" s="9">
        <v>46</v>
      </c>
      <c r="B281" s="191"/>
      <c r="C281" s="7" t="s">
        <v>70</v>
      </c>
      <c r="D281" s="4" t="s">
        <v>77</v>
      </c>
      <c r="E281" s="118"/>
      <c r="F281" s="132">
        <v>50</v>
      </c>
      <c r="G281" s="119" t="s">
        <v>71</v>
      </c>
      <c r="H281" s="216">
        <v>33.639999999999993</v>
      </c>
      <c r="I281" s="97">
        <f t="shared" si="105"/>
        <v>1681.9999999999998</v>
      </c>
      <c r="J281" s="235" t="s">
        <v>76</v>
      </c>
      <c r="K281" s="160">
        <f t="shared" si="106"/>
        <v>420.49999999999994</v>
      </c>
      <c r="L281" s="160">
        <f t="shared" si="107"/>
        <v>420.49999999999994</v>
      </c>
      <c r="M281" s="160">
        <f t="shared" si="110"/>
        <v>420.49999999999994</v>
      </c>
      <c r="N281" s="160">
        <f t="shared" si="111"/>
        <v>420.49999999999994</v>
      </c>
      <c r="O281" s="5" t="s">
        <v>21</v>
      </c>
      <c r="P281" s="166"/>
      <c r="Q281" s="18" t="s">
        <v>520</v>
      </c>
    </row>
    <row r="282" spans="1:17" s="11" customFormat="1" ht="22.5" x14ac:dyDescent="0.2">
      <c r="A282" s="12"/>
      <c r="B282" s="174" t="s">
        <v>78</v>
      </c>
      <c r="C282" s="37" t="s">
        <v>79</v>
      </c>
      <c r="D282" s="12"/>
      <c r="E282" s="135"/>
      <c r="F282" s="135"/>
      <c r="G282" s="135"/>
      <c r="H282" s="220"/>
      <c r="I282" s="104">
        <f>SUM(I283:I288)</f>
        <v>149640.21999899999</v>
      </c>
      <c r="J282" s="202"/>
      <c r="K282" s="93"/>
      <c r="L282" s="93"/>
      <c r="M282" s="93"/>
      <c r="N282" s="93"/>
      <c r="O282" s="202"/>
      <c r="P282" s="202"/>
      <c r="Q282" s="209"/>
    </row>
    <row r="283" spans="1:17" ht="25.5" x14ac:dyDescent="0.25">
      <c r="A283" s="8">
        <v>1</v>
      </c>
      <c r="B283" s="186"/>
      <c r="C283" s="7" t="s">
        <v>80</v>
      </c>
      <c r="D283" s="4" t="s">
        <v>77</v>
      </c>
      <c r="E283" s="118"/>
      <c r="F283" s="119">
        <v>6000</v>
      </c>
      <c r="G283" s="119" t="s">
        <v>71</v>
      </c>
      <c r="H283" s="216">
        <v>3.13</v>
      </c>
      <c r="I283" s="97">
        <f>F283*H283</f>
        <v>18780</v>
      </c>
      <c r="J283" s="235" t="s">
        <v>76</v>
      </c>
      <c r="K283" s="160">
        <f t="shared" ref="K283:K288" si="112">I283/4</f>
        <v>4695</v>
      </c>
      <c r="L283" s="160">
        <f t="shared" ref="L283:L288" si="113">I283/4</f>
        <v>4695</v>
      </c>
      <c r="M283" s="160">
        <f t="shared" ref="M283" si="114">I283/4</f>
        <v>4695</v>
      </c>
      <c r="N283" s="160">
        <f t="shared" ref="N283" si="115">I283/4</f>
        <v>4695</v>
      </c>
      <c r="O283" s="5" t="s">
        <v>21</v>
      </c>
      <c r="P283" s="166"/>
      <c r="Q283" s="18" t="s">
        <v>520</v>
      </c>
    </row>
    <row r="284" spans="1:17" ht="25.5" x14ac:dyDescent="0.25">
      <c r="A284" s="8">
        <v>2</v>
      </c>
      <c r="B284" s="186"/>
      <c r="C284" s="7" t="s">
        <v>81</v>
      </c>
      <c r="D284" s="4" t="s">
        <v>77</v>
      </c>
      <c r="E284" s="118"/>
      <c r="F284" s="119">
        <v>2000</v>
      </c>
      <c r="G284" s="119" t="s">
        <v>71</v>
      </c>
      <c r="H284" s="216">
        <v>3.36</v>
      </c>
      <c r="I284" s="97">
        <f t="shared" ref="I284:I288" si="116">F284*H284</f>
        <v>6720</v>
      </c>
      <c r="J284" s="235" t="s">
        <v>76</v>
      </c>
      <c r="K284" s="160">
        <f t="shared" si="112"/>
        <v>1680</v>
      </c>
      <c r="L284" s="160">
        <f t="shared" si="113"/>
        <v>1680</v>
      </c>
      <c r="M284" s="160">
        <f t="shared" ref="M284:M288" si="117">I284/4</f>
        <v>1680</v>
      </c>
      <c r="N284" s="160">
        <f t="shared" ref="N284:N288" si="118">I284/4</f>
        <v>1680</v>
      </c>
      <c r="O284" s="5" t="s">
        <v>21</v>
      </c>
      <c r="P284" s="166"/>
      <c r="Q284" s="18" t="s">
        <v>520</v>
      </c>
    </row>
    <row r="285" spans="1:17" ht="25.5" x14ac:dyDescent="0.25">
      <c r="A285" s="8">
        <v>3</v>
      </c>
      <c r="B285" s="186"/>
      <c r="C285" s="7" t="s">
        <v>82</v>
      </c>
      <c r="D285" s="4" t="s">
        <v>77</v>
      </c>
      <c r="E285" s="118"/>
      <c r="F285" s="119">
        <v>37</v>
      </c>
      <c r="G285" s="119" t="s">
        <v>71</v>
      </c>
      <c r="H285" s="216">
        <v>1740</v>
      </c>
      <c r="I285" s="97">
        <f t="shared" si="116"/>
        <v>64380</v>
      </c>
      <c r="J285" s="235" t="s">
        <v>76</v>
      </c>
      <c r="K285" s="160">
        <f t="shared" si="112"/>
        <v>16095</v>
      </c>
      <c r="L285" s="160">
        <f t="shared" si="113"/>
        <v>16095</v>
      </c>
      <c r="M285" s="160">
        <f t="shared" si="117"/>
        <v>16095</v>
      </c>
      <c r="N285" s="160">
        <f t="shared" si="118"/>
        <v>16095</v>
      </c>
      <c r="O285" s="5" t="s">
        <v>21</v>
      </c>
      <c r="P285" s="166"/>
      <c r="Q285" s="18" t="s">
        <v>520</v>
      </c>
    </row>
    <row r="286" spans="1:17" ht="25.5" x14ac:dyDescent="0.25">
      <c r="A286" s="8">
        <v>4</v>
      </c>
      <c r="B286" s="186"/>
      <c r="C286" s="7" t="s">
        <v>83</v>
      </c>
      <c r="D286" s="4" t="s">
        <v>77</v>
      </c>
      <c r="E286" s="118"/>
      <c r="F286" s="119">
        <v>38</v>
      </c>
      <c r="G286" s="119" t="s">
        <v>71</v>
      </c>
      <c r="H286" s="216">
        <v>116</v>
      </c>
      <c r="I286" s="97">
        <f t="shared" si="116"/>
        <v>4408</v>
      </c>
      <c r="J286" s="235" t="s">
        <v>76</v>
      </c>
      <c r="K286" s="160">
        <f t="shared" si="112"/>
        <v>1102</v>
      </c>
      <c r="L286" s="160">
        <f t="shared" si="113"/>
        <v>1102</v>
      </c>
      <c r="M286" s="160">
        <f t="shared" si="117"/>
        <v>1102</v>
      </c>
      <c r="N286" s="160">
        <f t="shared" si="118"/>
        <v>1102</v>
      </c>
      <c r="O286" s="5" t="s">
        <v>21</v>
      </c>
      <c r="P286" s="166"/>
      <c r="Q286" s="18" t="s">
        <v>520</v>
      </c>
    </row>
    <row r="287" spans="1:17" ht="25.5" x14ac:dyDescent="0.25">
      <c r="A287" s="8">
        <v>5</v>
      </c>
      <c r="B287" s="186"/>
      <c r="C287" s="7" t="s">
        <v>84</v>
      </c>
      <c r="D287" s="4" t="s">
        <v>77</v>
      </c>
      <c r="E287" s="118"/>
      <c r="F287" s="119">
        <v>10</v>
      </c>
      <c r="G287" s="119" t="s">
        <v>73</v>
      </c>
      <c r="H287" s="216">
        <v>4823.03</v>
      </c>
      <c r="I287" s="97">
        <f t="shared" si="116"/>
        <v>48230.299999999996</v>
      </c>
      <c r="J287" s="235" t="s">
        <v>76</v>
      </c>
      <c r="K287" s="160">
        <f t="shared" si="112"/>
        <v>12057.574999999999</v>
      </c>
      <c r="L287" s="160">
        <f t="shared" si="113"/>
        <v>12057.574999999999</v>
      </c>
      <c r="M287" s="160">
        <f t="shared" si="117"/>
        <v>12057.574999999999</v>
      </c>
      <c r="N287" s="160">
        <f t="shared" si="118"/>
        <v>12057.574999999999</v>
      </c>
      <c r="O287" s="5" t="s">
        <v>21</v>
      </c>
      <c r="P287" s="166"/>
      <c r="Q287" s="18" t="s">
        <v>520</v>
      </c>
    </row>
    <row r="288" spans="1:17" ht="25.5" x14ac:dyDescent="0.25">
      <c r="A288" s="8">
        <v>6</v>
      </c>
      <c r="B288" s="186"/>
      <c r="C288" s="7" t="s">
        <v>85</v>
      </c>
      <c r="D288" s="4" t="s">
        <v>77</v>
      </c>
      <c r="E288" s="118"/>
      <c r="F288" s="119">
        <v>3</v>
      </c>
      <c r="G288" s="119" t="s">
        <v>75</v>
      </c>
      <c r="H288" s="216">
        <v>2373.9733329999999</v>
      </c>
      <c r="I288" s="97">
        <f t="shared" si="116"/>
        <v>7121.9199989999997</v>
      </c>
      <c r="J288" s="235" t="s">
        <v>76</v>
      </c>
      <c r="K288" s="160">
        <f t="shared" si="112"/>
        <v>1780.4799997499999</v>
      </c>
      <c r="L288" s="160">
        <f t="shared" si="113"/>
        <v>1780.4799997499999</v>
      </c>
      <c r="M288" s="160">
        <f t="shared" si="117"/>
        <v>1780.4799997499999</v>
      </c>
      <c r="N288" s="160">
        <f t="shared" si="118"/>
        <v>1780.4799997499999</v>
      </c>
      <c r="O288" s="5" t="s">
        <v>21</v>
      </c>
      <c r="P288" s="166"/>
      <c r="Q288" s="18" t="s">
        <v>520</v>
      </c>
    </row>
    <row r="289" spans="1:17" s="11" customFormat="1" x14ac:dyDescent="0.2">
      <c r="A289" s="12"/>
      <c r="B289" s="174" t="s">
        <v>86</v>
      </c>
      <c r="C289" s="37" t="s">
        <v>87</v>
      </c>
      <c r="D289" s="12"/>
      <c r="E289" s="135"/>
      <c r="F289" s="135"/>
      <c r="G289" s="135"/>
      <c r="H289" s="220"/>
      <c r="I289" s="104">
        <f>SUM(I290:I318)</f>
        <v>129384.42999979999</v>
      </c>
      <c r="J289" s="202"/>
      <c r="K289" s="93"/>
      <c r="L289" s="93"/>
      <c r="M289" s="93"/>
      <c r="N289" s="93"/>
      <c r="O289" s="202"/>
      <c r="P289" s="202"/>
      <c r="Q289" s="209"/>
    </row>
    <row r="290" spans="1:17" ht="25.5" x14ac:dyDescent="0.25">
      <c r="A290" s="8">
        <v>1</v>
      </c>
      <c r="B290" s="186"/>
      <c r="C290" s="7" t="s">
        <v>88</v>
      </c>
      <c r="D290" s="4" t="s">
        <v>77</v>
      </c>
      <c r="E290" s="118"/>
      <c r="F290" s="119">
        <v>140</v>
      </c>
      <c r="G290" s="119" t="s">
        <v>117</v>
      </c>
      <c r="H290" s="216">
        <v>16.409448569999999</v>
      </c>
      <c r="I290" s="97">
        <f t="shared" ref="I290:I318" si="119">F290*H290</f>
        <v>2297.3227997999998</v>
      </c>
      <c r="J290" s="235" t="s">
        <v>76</v>
      </c>
      <c r="K290" s="160">
        <f t="shared" ref="K290:K318" si="120">I290/4</f>
        <v>574.33069994999994</v>
      </c>
      <c r="L290" s="160">
        <f t="shared" ref="L290:L318" si="121">I290/4</f>
        <v>574.33069994999994</v>
      </c>
      <c r="M290" s="160">
        <f t="shared" ref="M290" si="122">I290/4</f>
        <v>574.33069994999994</v>
      </c>
      <c r="N290" s="160">
        <f t="shared" ref="N290" si="123">I290/4</f>
        <v>574.33069994999994</v>
      </c>
      <c r="O290" s="5" t="s">
        <v>21</v>
      </c>
      <c r="P290" s="166"/>
      <c r="Q290" s="18" t="s">
        <v>520</v>
      </c>
    </row>
    <row r="291" spans="1:17" ht="25.5" x14ac:dyDescent="0.25">
      <c r="A291" s="8">
        <v>2</v>
      </c>
      <c r="B291" s="186"/>
      <c r="C291" s="7" t="s">
        <v>89</v>
      </c>
      <c r="D291" s="4" t="s">
        <v>77</v>
      </c>
      <c r="E291" s="118"/>
      <c r="F291" s="119">
        <v>12</v>
      </c>
      <c r="G291" s="119" t="s">
        <v>118</v>
      </c>
      <c r="H291" s="216">
        <v>93.96</v>
      </c>
      <c r="I291" s="97">
        <f t="shared" si="119"/>
        <v>1127.52</v>
      </c>
      <c r="J291" s="235" t="s">
        <v>76</v>
      </c>
      <c r="K291" s="160">
        <f t="shared" si="120"/>
        <v>281.88</v>
      </c>
      <c r="L291" s="160">
        <f t="shared" si="121"/>
        <v>281.88</v>
      </c>
      <c r="M291" s="160">
        <f t="shared" ref="M291:M318" si="124">I291/4</f>
        <v>281.88</v>
      </c>
      <c r="N291" s="160">
        <f t="shared" ref="N291:N318" si="125">I291/4</f>
        <v>281.88</v>
      </c>
      <c r="O291" s="5" t="s">
        <v>21</v>
      </c>
      <c r="P291" s="166"/>
      <c r="Q291" s="18" t="s">
        <v>520</v>
      </c>
    </row>
    <row r="292" spans="1:17" ht="25.5" x14ac:dyDescent="0.25">
      <c r="A292" s="8">
        <v>3</v>
      </c>
      <c r="B292" s="186"/>
      <c r="C292" s="7" t="s">
        <v>90</v>
      </c>
      <c r="D292" s="4" t="s">
        <v>77</v>
      </c>
      <c r="E292" s="118"/>
      <c r="F292" s="119">
        <v>16</v>
      </c>
      <c r="G292" s="119" t="s">
        <v>71</v>
      </c>
      <c r="H292" s="216">
        <v>75.399999999999991</v>
      </c>
      <c r="I292" s="97">
        <f t="shared" si="119"/>
        <v>1206.3999999999999</v>
      </c>
      <c r="J292" s="235" t="s">
        <v>76</v>
      </c>
      <c r="K292" s="160">
        <f t="shared" si="120"/>
        <v>301.59999999999997</v>
      </c>
      <c r="L292" s="160">
        <f t="shared" si="121"/>
        <v>301.59999999999997</v>
      </c>
      <c r="M292" s="160">
        <f t="shared" si="124"/>
        <v>301.59999999999997</v>
      </c>
      <c r="N292" s="160">
        <f t="shared" si="125"/>
        <v>301.59999999999997</v>
      </c>
      <c r="O292" s="5" t="s">
        <v>21</v>
      </c>
      <c r="P292" s="166"/>
      <c r="Q292" s="18" t="s">
        <v>520</v>
      </c>
    </row>
    <row r="293" spans="1:17" ht="25.5" x14ac:dyDescent="0.25">
      <c r="A293" s="8">
        <v>4</v>
      </c>
      <c r="B293" s="186"/>
      <c r="C293" s="7" t="s">
        <v>91</v>
      </c>
      <c r="D293" s="4" t="s">
        <v>77</v>
      </c>
      <c r="E293" s="118"/>
      <c r="F293" s="119">
        <v>14</v>
      </c>
      <c r="G293" s="119" t="s">
        <v>71</v>
      </c>
      <c r="H293" s="216">
        <v>231.99999999999997</v>
      </c>
      <c r="I293" s="97">
        <f t="shared" si="119"/>
        <v>3247.9999999999995</v>
      </c>
      <c r="J293" s="235" t="s">
        <v>76</v>
      </c>
      <c r="K293" s="160">
        <f t="shared" si="120"/>
        <v>811.99999999999989</v>
      </c>
      <c r="L293" s="160">
        <f t="shared" si="121"/>
        <v>811.99999999999989</v>
      </c>
      <c r="M293" s="160">
        <f t="shared" si="124"/>
        <v>811.99999999999989</v>
      </c>
      <c r="N293" s="160">
        <f t="shared" si="125"/>
        <v>811.99999999999989</v>
      </c>
      <c r="O293" s="5" t="s">
        <v>21</v>
      </c>
      <c r="P293" s="166"/>
      <c r="Q293" s="18" t="s">
        <v>520</v>
      </c>
    </row>
    <row r="294" spans="1:17" ht="25.5" x14ac:dyDescent="0.25">
      <c r="A294" s="8">
        <v>5</v>
      </c>
      <c r="B294" s="186"/>
      <c r="C294" s="7" t="s">
        <v>92</v>
      </c>
      <c r="D294" s="4" t="s">
        <v>77</v>
      </c>
      <c r="E294" s="118"/>
      <c r="F294" s="119">
        <v>20</v>
      </c>
      <c r="G294" s="119" t="s">
        <v>71</v>
      </c>
      <c r="H294" s="216">
        <v>214.6</v>
      </c>
      <c r="I294" s="97">
        <f t="shared" si="119"/>
        <v>4292</v>
      </c>
      <c r="J294" s="235" t="s">
        <v>76</v>
      </c>
      <c r="K294" s="160">
        <f t="shared" si="120"/>
        <v>1073</v>
      </c>
      <c r="L294" s="160">
        <f t="shared" si="121"/>
        <v>1073</v>
      </c>
      <c r="M294" s="160">
        <f t="shared" si="124"/>
        <v>1073</v>
      </c>
      <c r="N294" s="160">
        <f t="shared" si="125"/>
        <v>1073</v>
      </c>
      <c r="O294" s="5" t="s">
        <v>21</v>
      </c>
      <c r="P294" s="166"/>
      <c r="Q294" s="18" t="s">
        <v>520</v>
      </c>
    </row>
    <row r="295" spans="1:17" ht="25.5" x14ac:dyDescent="0.25">
      <c r="A295" s="8">
        <v>6</v>
      </c>
      <c r="B295" s="186"/>
      <c r="C295" s="7" t="s">
        <v>93</v>
      </c>
      <c r="D295" s="4" t="s">
        <v>77</v>
      </c>
      <c r="E295" s="118"/>
      <c r="F295" s="119">
        <v>80</v>
      </c>
      <c r="G295" s="119" t="s">
        <v>72</v>
      </c>
      <c r="H295" s="216">
        <v>376.99999999999994</v>
      </c>
      <c r="I295" s="97">
        <f t="shared" si="119"/>
        <v>30159.999999999996</v>
      </c>
      <c r="J295" s="235" t="s">
        <v>76</v>
      </c>
      <c r="K295" s="160">
        <f t="shared" si="120"/>
        <v>7539.9999999999991</v>
      </c>
      <c r="L295" s="160">
        <f t="shared" si="121"/>
        <v>7539.9999999999991</v>
      </c>
      <c r="M295" s="160">
        <f t="shared" si="124"/>
        <v>7539.9999999999991</v>
      </c>
      <c r="N295" s="160">
        <f t="shared" si="125"/>
        <v>7539.9999999999991</v>
      </c>
      <c r="O295" s="5" t="s">
        <v>21</v>
      </c>
      <c r="P295" s="166"/>
      <c r="Q295" s="18" t="s">
        <v>520</v>
      </c>
    </row>
    <row r="296" spans="1:17" ht="25.5" x14ac:dyDescent="0.25">
      <c r="A296" s="8">
        <v>7</v>
      </c>
      <c r="B296" s="186"/>
      <c r="C296" s="7" t="s">
        <v>94</v>
      </c>
      <c r="D296" s="4" t="s">
        <v>77</v>
      </c>
      <c r="E296" s="118"/>
      <c r="F296" s="119">
        <v>160</v>
      </c>
      <c r="G296" s="119" t="s">
        <v>117</v>
      </c>
      <c r="H296" s="216">
        <v>27.839999999999996</v>
      </c>
      <c r="I296" s="97">
        <f t="shared" si="119"/>
        <v>4454.3999999999996</v>
      </c>
      <c r="J296" s="235" t="s">
        <v>76</v>
      </c>
      <c r="K296" s="160">
        <f t="shared" si="120"/>
        <v>1113.5999999999999</v>
      </c>
      <c r="L296" s="160">
        <f t="shared" si="121"/>
        <v>1113.5999999999999</v>
      </c>
      <c r="M296" s="160">
        <f t="shared" si="124"/>
        <v>1113.5999999999999</v>
      </c>
      <c r="N296" s="160">
        <f t="shared" si="125"/>
        <v>1113.5999999999999</v>
      </c>
      <c r="O296" s="5" t="s">
        <v>21</v>
      </c>
      <c r="P296" s="166"/>
      <c r="Q296" s="18" t="s">
        <v>520</v>
      </c>
    </row>
    <row r="297" spans="1:17" ht="25.5" x14ac:dyDescent="0.25">
      <c r="A297" s="8">
        <v>8</v>
      </c>
      <c r="B297" s="186"/>
      <c r="C297" s="7" t="s">
        <v>95</v>
      </c>
      <c r="D297" s="4" t="s">
        <v>77</v>
      </c>
      <c r="E297" s="118"/>
      <c r="F297" s="119">
        <v>12</v>
      </c>
      <c r="G297" s="119" t="s">
        <v>71</v>
      </c>
      <c r="H297" s="216">
        <v>40.599999999999994</v>
      </c>
      <c r="I297" s="97">
        <f t="shared" si="119"/>
        <v>487.19999999999993</v>
      </c>
      <c r="J297" s="235" t="s">
        <v>76</v>
      </c>
      <c r="K297" s="160">
        <f t="shared" si="120"/>
        <v>121.79999999999998</v>
      </c>
      <c r="L297" s="160">
        <f t="shared" si="121"/>
        <v>121.79999999999998</v>
      </c>
      <c r="M297" s="160">
        <f t="shared" si="124"/>
        <v>121.79999999999998</v>
      </c>
      <c r="N297" s="160">
        <f t="shared" si="125"/>
        <v>121.79999999999998</v>
      </c>
      <c r="O297" s="5" t="s">
        <v>21</v>
      </c>
      <c r="P297" s="166"/>
      <c r="Q297" s="18" t="s">
        <v>520</v>
      </c>
    </row>
    <row r="298" spans="1:17" ht="25.5" x14ac:dyDescent="0.25">
      <c r="A298" s="8">
        <v>9</v>
      </c>
      <c r="B298" s="186"/>
      <c r="C298" s="7" t="s">
        <v>96</v>
      </c>
      <c r="D298" s="4" t="s">
        <v>77</v>
      </c>
      <c r="E298" s="118"/>
      <c r="F298" s="119">
        <v>20</v>
      </c>
      <c r="G298" s="119" t="s">
        <v>119</v>
      </c>
      <c r="H298" s="216">
        <v>40.6</v>
      </c>
      <c r="I298" s="97">
        <f t="shared" si="119"/>
        <v>812</v>
      </c>
      <c r="J298" s="235" t="s">
        <v>76</v>
      </c>
      <c r="K298" s="160">
        <f t="shared" si="120"/>
        <v>203</v>
      </c>
      <c r="L298" s="160">
        <f t="shared" si="121"/>
        <v>203</v>
      </c>
      <c r="M298" s="160">
        <f t="shared" si="124"/>
        <v>203</v>
      </c>
      <c r="N298" s="160">
        <f t="shared" si="125"/>
        <v>203</v>
      </c>
      <c r="O298" s="5" t="s">
        <v>21</v>
      </c>
      <c r="P298" s="166"/>
      <c r="Q298" s="18" t="s">
        <v>520</v>
      </c>
    </row>
    <row r="299" spans="1:17" ht="25.5" x14ac:dyDescent="0.25">
      <c r="A299" s="8">
        <v>10</v>
      </c>
      <c r="B299" s="186"/>
      <c r="C299" s="7" t="s">
        <v>97</v>
      </c>
      <c r="D299" s="4" t="s">
        <v>77</v>
      </c>
      <c r="E299" s="118"/>
      <c r="F299" s="119">
        <v>16</v>
      </c>
      <c r="G299" s="119" t="s">
        <v>120</v>
      </c>
      <c r="H299" s="216">
        <v>40.6</v>
      </c>
      <c r="I299" s="97">
        <f t="shared" si="119"/>
        <v>649.6</v>
      </c>
      <c r="J299" s="235" t="s">
        <v>76</v>
      </c>
      <c r="K299" s="160">
        <f t="shared" si="120"/>
        <v>162.4</v>
      </c>
      <c r="L299" s="160">
        <f t="shared" si="121"/>
        <v>162.4</v>
      </c>
      <c r="M299" s="160">
        <f t="shared" si="124"/>
        <v>162.4</v>
      </c>
      <c r="N299" s="160">
        <f t="shared" si="125"/>
        <v>162.4</v>
      </c>
      <c r="O299" s="5" t="s">
        <v>21</v>
      </c>
      <c r="P299" s="166"/>
      <c r="Q299" s="18" t="s">
        <v>520</v>
      </c>
    </row>
    <row r="300" spans="1:17" ht="25.5" x14ac:dyDescent="0.25">
      <c r="A300" s="8">
        <v>11</v>
      </c>
      <c r="B300" s="186"/>
      <c r="C300" s="7" t="s">
        <v>98</v>
      </c>
      <c r="D300" s="4" t="s">
        <v>77</v>
      </c>
      <c r="E300" s="118"/>
      <c r="F300" s="119">
        <v>8</v>
      </c>
      <c r="G300" s="119" t="s">
        <v>71</v>
      </c>
      <c r="H300" s="216">
        <v>42.919999999999995</v>
      </c>
      <c r="I300" s="97">
        <f t="shared" si="119"/>
        <v>343.35999999999996</v>
      </c>
      <c r="J300" s="235" t="s">
        <v>76</v>
      </c>
      <c r="K300" s="160">
        <f t="shared" si="120"/>
        <v>85.839999999999989</v>
      </c>
      <c r="L300" s="160">
        <f t="shared" si="121"/>
        <v>85.839999999999989</v>
      </c>
      <c r="M300" s="160">
        <f t="shared" si="124"/>
        <v>85.839999999999989</v>
      </c>
      <c r="N300" s="160">
        <f t="shared" si="125"/>
        <v>85.839999999999989</v>
      </c>
      <c r="O300" s="5" t="s">
        <v>21</v>
      </c>
      <c r="P300" s="166"/>
      <c r="Q300" s="18" t="s">
        <v>520</v>
      </c>
    </row>
    <row r="301" spans="1:17" ht="25.5" x14ac:dyDescent="0.25">
      <c r="A301" s="8">
        <v>12</v>
      </c>
      <c r="B301" s="186"/>
      <c r="C301" s="7" t="s">
        <v>99</v>
      </c>
      <c r="D301" s="4" t="s">
        <v>77</v>
      </c>
      <c r="E301" s="118"/>
      <c r="F301" s="119">
        <v>8</v>
      </c>
      <c r="G301" s="119" t="s">
        <v>71</v>
      </c>
      <c r="H301" s="216">
        <v>90.503199999999993</v>
      </c>
      <c r="I301" s="97">
        <f t="shared" si="119"/>
        <v>724.02559999999994</v>
      </c>
      <c r="J301" s="235" t="s">
        <v>76</v>
      </c>
      <c r="K301" s="160">
        <f t="shared" si="120"/>
        <v>181.00639999999999</v>
      </c>
      <c r="L301" s="160">
        <f t="shared" si="121"/>
        <v>181.00639999999999</v>
      </c>
      <c r="M301" s="160">
        <f t="shared" si="124"/>
        <v>181.00639999999999</v>
      </c>
      <c r="N301" s="160">
        <f t="shared" si="125"/>
        <v>181.00639999999999</v>
      </c>
      <c r="O301" s="5" t="s">
        <v>21</v>
      </c>
      <c r="P301" s="166"/>
      <c r="Q301" s="18" t="s">
        <v>520</v>
      </c>
    </row>
    <row r="302" spans="1:17" ht="25.5" x14ac:dyDescent="0.25">
      <c r="A302" s="8">
        <v>13</v>
      </c>
      <c r="B302" s="186"/>
      <c r="C302" s="7" t="s">
        <v>100</v>
      </c>
      <c r="D302" s="4" t="s">
        <v>77</v>
      </c>
      <c r="E302" s="118"/>
      <c r="F302" s="119">
        <v>80</v>
      </c>
      <c r="G302" s="119" t="s">
        <v>121</v>
      </c>
      <c r="H302" s="216">
        <v>37.799999999999997</v>
      </c>
      <c r="I302" s="97">
        <f t="shared" si="119"/>
        <v>3024</v>
      </c>
      <c r="J302" s="235" t="s">
        <v>76</v>
      </c>
      <c r="K302" s="160">
        <f t="shared" si="120"/>
        <v>756</v>
      </c>
      <c r="L302" s="160">
        <f t="shared" si="121"/>
        <v>756</v>
      </c>
      <c r="M302" s="160">
        <f t="shared" si="124"/>
        <v>756</v>
      </c>
      <c r="N302" s="160">
        <f t="shared" si="125"/>
        <v>756</v>
      </c>
      <c r="O302" s="5" t="s">
        <v>21</v>
      </c>
      <c r="P302" s="166"/>
      <c r="Q302" s="18" t="s">
        <v>520</v>
      </c>
    </row>
    <row r="303" spans="1:17" ht="25.5" x14ac:dyDescent="0.25">
      <c r="A303" s="8">
        <v>14</v>
      </c>
      <c r="B303" s="186"/>
      <c r="C303" s="7" t="s">
        <v>101</v>
      </c>
      <c r="D303" s="4" t="s">
        <v>77</v>
      </c>
      <c r="E303" s="118"/>
      <c r="F303" s="119">
        <v>16</v>
      </c>
      <c r="G303" s="119" t="s">
        <v>71</v>
      </c>
      <c r="H303" s="216">
        <v>71.92</v>
      </c>
      <c r="I303" s="97">
        <f t="shared" si="119"/>
        <v>1150.72</v>
      </c>
      <c r="J303" s="235" t="s">
        <v>76</v>
      </c>
      <c r="K303" s="160">
        <f t="shared" si="120"/>
        <v>287.68</v>
      </c>
      <c r="L303" s="160">
        <f t="shared" si="121"/>
        <v>287.68</v>
      </c>
      <c r="M303" s="160">
        <f t="shared" si="124"/>
        <v>287.68</v>
      </c>
      <c r="N303" s="160">
        <f t="shared" si="125"/>
        <v>287.68</v>
      </c>
      <c r="O303" s="5" t="s">
        <v>21</v>
      </c>
      <c r="P303" s="166"/>
      <c r="Q303" s="18" t="s">
        <v>520</v>
      </c>
    </row>
    <row r="304" spans="1:17" ht="25.5" x14ac:dyDescent="0.25">
      <c r="A304" s="8">
        <v>15</v>
      </c>
      <c r="B304" s="186"/>
      <c r="C304" s="7" t="s">
        <v>102</v>
      </c>
      <c r="D304" s="4" t="s">
        <v>77</v>
      </c>
      <c r="E304" s="118"/>
      <c r="F304" s="119">
        <v>80</v>
      </c>
      <c r="G304" s="119" t="s">
        <v>73</v>
      </c>
      <c r="H304" s="216">
        <v>385.00399999999996</v>
      </c>
      <c r="I304" s="97">
        <f t="shared" si="119"/>
        <v>30800.319999999996</v>
      </c>
      <c r="J304" s="235" t="s">
        <v>76</v>
      </c>
      <c r="K304" s="160">
        <f t="shared" si="120"/>
        <v>7700.079999999999</v>
      </c>
      <c r="L304" s="160">
        <f t="shared" si="121"/>
        <v>7700.079999999999</v>
      </c>
      <c r="M304" s="160">
        <f t="shared" si="124"/>
        <v>7700.079999999999</v>
      </c>
      <c r="N304" s="160">
        <f t="shared" si="125"/>
        <v>7700.079999999999</v>
      </c>
      <c r="O304" s="5" t="s">
        <v>21</v>
      </c>
      <c r="P304" s="166"/>
      <c r="Q304" s="18" t="s">
        <v>520</v>
      </c>
    </row>
    <row r="305" spans="1:17" ht="25.5" x14ac:dyDescent="0.25">
      <c r="A305" s="8">
        <v>16</v>
      </c>
      <c r="B305" s="186"/>
      <c r="C305" s="7" t="s">
        <v>103</v>
      </c>
      <c r="D305" s="4" t="s">
        <v>77</v>
      </c>
      <c r="E305" s="118"/>
      <c r="F305" s="119">
        <v>120</v>
      </c>
      <c r="G305" s="119" t="s">
        <v>71</v>
      </c>
      <c r="H305" s="216">
        <v>29</v>
      </c>
      <c r="I305" s="97">
        <f t="shared" si="119"/>
        <v>3480</v>
      </c>
      <c r="J305" s="235" t="s">
        <v>76</v>
      </c>
      <c r="K305" s="160">
        <f t="shared" si="120"/>
        <v>870</v>
      </c>
      <c r="L305" s="160">
        <f t="shared" si="121"/>
        <v>870</v>
      </c>
      <c r="M305" s="160">
        <f t="shared" si="124"/>
        <v>870</v>
      </c>
      <c r="N305" s="160">
        <f t="shared" si="125"/>
        <v>870</v>
      </c>
      <c r="O305" s="5" t="s">
        <v>21</v>
      </c>
      <c r="P305" s="166"/>
      <c r="Q305" s="18" t="s">
        <v>520</v>
      </c>
    </row>
    <row r="306" spans="1:17" ht="25.5" x14ac:dyDescent="0.25">
      <c r="A306" s="8">
        <v>17</v>
      </c>
      <c r="B306" s="186"/>
      <c r="C306" s="7" t="s">
        <v>104</v>
      </c>
      <c r="D306" s="4" t="s">
        <v>77</v>
      </c>
      <c r="E306" s="118"/>
      <c r="F306" s="119">
        <v>20</v>
      </c>
      <c r="G306" s="119" t="s">
        <v>71</v>
      </c>
      <c r="H306" s="216">
        <v>60.319999999999993</v>
      </c>
      <c r="I306" s="97">
        <f t="shared" si="119"/>
        <v>1206.3999999999999</v>
      </c>
      <c r="J306" s="235" t="s">
        <v>76</v>
      </c>
      <c r="K306" s="160">
        <f t="shared" si="120"/>
        <v>301.59999999999997</v>
      </c>
      <c r="L306" s="160">
        <f t="shared" si="121"/>
        <v>301.59999999999997</v>
      </c>
      <c r="M306" s="160">
        <f t="shared" si="124"/>
        <v>301.59999999999997</v>
      </c>
      <c r="N306" s="160">
        <f t="shared" si="125"/>
        <v>301.59999999999997</v>
      </c>
      <c r="O306" s="5" t="s">
        <v>21</v>
      </c>
      <c r="P306" s="166"/>
      <c r="Q306" s="18" t="s">
        <v>520</v>
      </c>
    </row>
    <row r="307" spans="1:17" ht="25.5" x14ac:dyDescent="0.25">
      <c r="A307" s="8">
        <v>18</v>
      </c>
      <c r="B307" s="186"/>
      <c r="C307" s="7" t="s">
        <v>105</v>
      </c>
      <c r="D307" s="4" t="s">
        <v>77</v>
      </c>
      <c r="E307" s="118"/>
      <c r="F307" s="119">
        <v>8</v>
      </c>
      <c r="G307" s="119" t="s">
        <v>71</v>
      </c>
      <c r="H307" s="216">
        <v>369</v>
      </c>
      <c r="I307" s="97">
        <f t="shared" si="119"/>
        <v>2952</v>
      </c>
      <c r="J307" s="235" t="s">
        <v>76</v>
      </c>
      <c r="K307" s="160">
        <f t="shared" si="120"/>
        <v>738</v>
      </c>
      <c r="L307" s="160">
        <f t="shared" si="121"/>
        <v>738</v>
      </c>
      <c r="M307" s="160">
        <f t="shared" si="124"/>
        <v>738</v>
      </c>
      <c r="N307" s="160">
        <f t="shared" si="125"/>
        <v>738</v>
      </c>
      <c r="O307" s="5" t="s">
        <v>21</v>
      </c>
      <c r="P307" s="166"/>
      <c r="Q307" s="18" t="s">
        <v>520</v>
      </c>
    </row>
    <row r="308" spans="1:17" ht="25.5" x14ac:dyDescent="0.25">
      <c r="A308" s="8">
        <v>19</v>
      </c>
      <c r="B308" s="186"/>
      <c r="C308" s="7" t="s">
        <v>106</v>
      </c>
      <c r="D308" s="4" t="s">
        <v>77</v>
      </c>
      <c r="E308" s="118"/>
      <c r="F308" s="119">
        <v>4</v>
      </c>
      <c r="G308" s="119" t="s">
        <v>71</v>
      </c>
      <c r="H308" s="216">
        <v>573.16</v>
      </c>
      <c r="I308" s="97">
        <f t="shared" si="119"/>
        <v>2292.64</v>
      </c>
      <c r="J308" s="235" t="s">
        <v>76</v>
      </c>
      <c r="K308" s="160">
        <f t="shared" si="120"/>
        <v>573.16</v>
      </c>
      <c r="L308" s="160">
        <f t="shared" si="121"/>
        <v>573.16</v>
      </c>
      <c r="M308" s="160">
        <f t="shared" si="124"/>
        <v>573.16</v>
      </c>
      <c r="N308" s="160">
        <f t="shared" si="125"/>
        <v>573.16</v>
      </c>
      <c r="O308" s="5" t="s">
        <v>21</v>
      </c>
      <c r="P308" s="166"/>
      <c r="Q308" s="18" t="s">
        <v>520</v>
      </c>
    </row>
    <row r="309" spans="1:17" ht="25.5" x14ac:dyDescent="0.25">
      <c r="A309" s="8">
        <v>20</v>
      </c>
      <c r="B309" s="186"/>
      <c r="C309" s="7" t="s">
        <v>107</v>
      </c>
      <c r="D309" s="4" t="s">
        <v>77</v>
      </c>
      <c r="E309" s="118"/>
      <c r="F309" s="119">
        <v>60</v>
      </c>
      <c r="G309" s="119" t="s">
        <v>72</v>
      </c>
      <c r="H309" s="216">
        <v>334.08</v>
      </c>
      <c r="I309" s="97">
        <f t="shared" si="119"/>
        <v>20044.8</v>
      </c>
      <c r="J309" s="235" t="s">
        <v>76</v>
      </c>
      <c r="K309" s="160">
        <f t="shared" si="120"/>
        <v>5011.2</v>
      </c>
      <c r="L309" s="160">
        <f t="shared" si="121"/>
        <v>5011.2</v>
      </c>
      <c r="M309" s="160">
        <f t="shared" si="124"/>
        <v>5011.2</v>
      </c>
      <c r="N309" s="160">
        <f t="shared" si="125"/>
        <v>5011.2</v>
      </c>
      <c r="O309" s="5" t="s">
        <v>21</v>
      </c>
      <c r="P309" s="166"/>
      <c r="Q309" s="18" t="s">
        <v>520</v>
      </c>
    </row>
    <row r="310" spans="1:17" ht="25.5" x14ac:dyDescent="0.25">
      <c r="A310" s="8">
        <v>21</v>
      </c>
      <c r="B310" s="186"/>
      <c r="C310" s="7" t="s">
        <v>108</v>
      </c>
      <c r="D310" s="4" t="s">
        <v>77</v>
      </c>
      <c r="E310" s="118"/>
      <c r="F310" s="119">
        <v>40</v>
      </c>
      <c r="G310" s="119" t="s">
        <v>118</v>
      </c>
      <c r="H310" s="216">
        <v>140.35999999999999</v>
      </c>
      <c r="I310" s="97">
        <f t="shared" si="119"/>
        <v>5614.4</v>
      </c>
      <c r="J310" s="235" t="s">
        <v>76</v>
      </c>
      <c r="K310" s="160">
        <f t="shared" si="120"/>
        <v>1403.6</v>
      </c>
      <c r="L310" s="160">
        <f t="shared" si="121"/>
        <v>1403.6</v>
      </c>
      <c r="M310" s="160">
        <f t="shared" si="124"/>
        <v>1403.6</v>
      </c>
      <c r="N310" s="160">
        <f t="shared" si="125"/>
        <v>1403.6</v>
      </c>
      <c r="O310" s="5" t="s">
        <v>21</v>
      </c>
      <c r="P310" s="166"/>
      <c r="Q310" s="18" t="s">
        <v>520</v>
      </c>
    </row>
    <row r="311" spans="1:17" ht="25.5" x14ac:dyDescent="0.25">
      <c r="A311" s="8">
        <v>22</v>
      </c>
      <c r="B311" s="186"/>
      <c r="C311" s="7" t="s">
        <v>109</v>
      </c>
      <c r="D311" s="4" t="s">
        <v>77</v>
      </c>
      <c r="E311" s="118"/>
      <c r="F311" s="119">
        <v>16</v>
      </c>
      <c r="G311" s="119" t="s">
        <v>117</v>
      </c>
      <c r="H311" s="216">
        <v>23.199999999999996</v>
      </c>
      <c r="I311" s="97">
        <f t="shared" si="119"/>
        <v>371.19999999999993</v>
      </c>
      <c r="J311" s="235" t="s">
        <v>76</v>
      </c>
      <c r="K311" s="160">
        <f t="shared" si="120"/>
        <v>92.799999999999983</v>
      </c>
      <c r="L311" s="160">
        <f t="shared" si="121"/>
        <v>92.799999999999983</v>
      </c>
      <c r="M311" s="160">
        <f t="shared" si="124"/>
        <v>92.799999999999983</v>
      </c>
      <c r="N311" s="160">
        <f t="shared" si="125"/>
        <v>92.799999999999983</v>
      </c>
      <c r="O311" s="5" t="s">
        <v>21</v>
      </c>
      <c r="P311" s="166"/>
      <c r="Q311" s="18" t="s">
        <v>520</v>
      </c>
    </row>
    <row r="312" spans="1:17" ht="25.5" x14ac:dyDescent="0.25">
      <c r="A312" s="8">
        <v>23</v>
      </c>
      <c r="B312" s="186"/>
      <c r="C312" s="7" t="s">
        <v>110</v>
      </c>
      <c r="D312" s="4" t="s">
        <v>77</v>
      </c>
      <c r="E312" s="118"/>
      <c r="F312" s="119">
        <v>44</v>
      </c>
      <c r="G312" s="119" t="s">
        <v>71</v>
      </c>
      <c r="H312" s="216">
        <v>25.52</v>
      </c>
      <c r="I312" s="97">
        <f t="shared" si="119"/>
        <v>1122.8799999999999</v>
      </c>
      <c r="J312" s="235" t="s">
        <v>76</v>
      </c>
      <c r="K312" s="160">
        <f t="shared" si="120"/>
        <v>280.71999999999997</v>
      </c>
      <c r="L312" s="160">
        <f t="shared" si="121"/>
        <v>280.71999999999997</v>
      </c>
      <c r="M312" s="160">
        <f t="shared" si="124"/>
        <v>280.71999999999997</v>
      </c>
      <c r="N312" s="160">
        <f t="shared" si="125"/>
        <v>280.71999999999997</v>
      </c>
      <c r="O312" s="5" t="s">
        <v>21</v>
      </c>
      <c r="P312" s="166"/>
      <c r="Q312" s="18" t="s">
        <v>520</v>
      </c>
    </row>
    <row r="313" spans="1:17" ht="25.5" x14ac:dyDescent="0.25">
      <c r="A313" s="8">
        <v>24</v>
      </c>
      <c r="B313" s="186"/>
      <c r="C313" s="7" t="s">
        <v>111</v>
      </c>
      <c r="D313" s="4" t="s">
        <v>77</v>
      </c>
      <c r="E313" s="118"/>
      <c r="F313" s="119">
        <v>60</v>
      </c>
      <c r="G313" s="119" t="s">
        <v>117</v>
      </c>
      <c r="H313" s="216">
        <v>13.92</v>
      </c>
      <c r="I313" s="97">
        <f t="shared" si="119"/>
        <v>835.2</v>
      </c>
      <c r="J313" s="235" t="s">
        <v>76</v>
      </c>
      <c r="K313" s="160">
        <f t="shared" si="120"/>
        <v>208.8</v>
      </c>
      <c r="L313" s="160">
        <f t="shared" si="121"/>
        <v>208.8</v>
      </c>
      <c r="M313" s="160">
        <f t="shared" si="124"/>
        <v>208.8</v>
      </c>
      <c r="N313" s="160">
        <f t="shared" si="125"/>
        <v>208.8</v>
      </c>
      <c r="O313" s="5" t="s">
        <v>21</v>
      </c>
      <c r="P313" s="166"/>
      <c r="Q313" s="18" t="s">
        <v>520</v>
      </c>
    </row>
    <row r="314" spans="1:17" ht="25.5" x14ac:dyDescent="0.25">
      <c r="A314" s="8">
        <v>25</v>
      </c>
      <c r="B314" s="186"/>
      <c r="C314" s="7" t="s">
        <v>112</v>
      </c>
      <c r="D314" s="4" t="s">
        <v>77</v>
      </c>
      <c r="E314" s="118"/>
      <c r="F314" s="119">
        <v>8</v>
      </c>
      <c r="G314" s="119" t="s">
        <v>71</v>
      </c>
      <c r="H314" s="216">
        <v>52.199999999999996</v>
      </c>
      <c r="I314" s="97">
        <f t="shared" si="119"/>
        <v>417.59999999999997</v>
      </c>
      <c r="J314" s="235" t="s">
        <v>76</v>
      </c>
      <c r="K314" s="160">
        <f t="shared" si="120"/>
        <v>104.39999999999999</v>
      </c>
      <c r="L314" s="160">
        <f t="shared" si="121"/>
        <v>104.39999999999999</v>
      </c>
      <c r="M314" s="160">
        <f t="shared" si="124"/>
        <v>104.39999999999999</v>
      </c>
      <c r="N314" s="160">
        <f t="shared" si="125"/>
        <v>104.39999999999999</v>
      </c>
      <c r="O314" s="5" t="s">
        <v>21</v>
      </c>
      <c r="P314" s="166"/>
      <c r="Q314" s="18" t="s">
        <v>520</v>
      </c>
    </row>
    <row r="315" spans="1:17" ht="25.5" x14ac:dyDescent="0.25">
      <c r="A315" s="8">
        <v>26</v>
      </c>
      <c r="B315" s="186"/>
      <c r="C315" s="7" t="s">
        <v>113</v>
      </c>
      <c r="D315" s="4" t="s">
        <v>77</v>
      </c>
      <c r="E315" s="118"/>
      <c r="F315" s="119">
        <v>30</v>
      </c>
      <c r="G315" s="119" t="s">
        <v>118</v>
      </c>
      <c r="H315" s="216">
        <v>105.55999999999999</v>
      </c>
      <c r="I315" s="97">
        <f t="shared" si="119"/>
        <v>3166.7999999999997</v>
      </c>
      <c r="J315" s="235" t="s">
        <v>76</v>
      </c>
      <c r="K315" s="160">
        <f t="shared" si="120"/>
        <v>791.69999999999993</v>
      </c>
      <c r="L315" s="160">
        <f t="shared" si="121"/>
        <v>791.69999999999993</v>
      </c>
      <c r="M315" s="160">
        <f t="shared" si="124"/>
        <v>791.69999999999993</v>
      </c>
      <c r="N315" s="160">
        <f t="shared" si="125"/>
        <v>791.69999999999993</v>
      </c>
      <c r="O315" s="5" t="s">
        <v>21</v>
      </c>
      <c r="P315" s="166"/>
      <c r="Q315" s="18" t="s">
        <v>520</v>
      </c>
    </row>
    <row r="316" spans="1:17" ht="25.5" x14ac:dyDescent="0.25">
      <c r="A316" s="8">
        <v>27</v>
      </c>
      <c r="B316" s="186"/>
      <c r="C316" s="7" t="s">
        <v>114</v>
      </c>
      <c r="D316" s="4" t="s">
        <v>77</v>
      </c>
      <c r="E316" s="118"/>
      <c r="F316" s="119">
        <v>8</v>
      </c>
      <c r="G316" s="119" t="s">
        <v>71</v>
      </c>
      <c r="H316" s="216">
        <v>100</v>
      </c>
      <c r="I316" s="97">
        <f t="shared" si="119"/>
        <v>800</v>
      </c>
      <c r="J316" s="235" t="s">
        <v>76</v>
      </c>
      <c r="K316" s="160">
        <f t="shared" si="120"/>
        <v>200</v>
      </c>
      <c r="L316" s="160">
        <f t="shared" si="121"/>
        <v>200</v>
      </c>
      <c r="M316" s="160">
        <f t="shared" si="124"/>
        <v>200</v>
      </c>
      <c r="N316" s="160">
        <f t="shared" si="125"/>
        <v>200</v>
      </c>
      <c r="O316" s="5" t="s">
        <v>21</v>
      </c>
      <c r="P316" s="166"/>
      <c r="Q316" s="18" t="s">
        <v>520</v>
      </c>
    </row>
    <row r="317" spans="1:17" ht="25.5" x14ac:dyDescent="0.25">
      <c r="A317" s="8">
        <v>28</v>
      </c>
      <c r="B317" s="186"/>
      <c r="C317" s="7" t="s">
        <v>115</v>
      </c>
      <c r="D317" s="4" t="s">
        <v>77</v>
      </c>
      <c r="E317" s="118"/>
      <c r="F317" s="119">
        <v>8</v>
      </c>
      <c r="G317" s="119" t="s">
        <v>72</v>
      </c>
      <c r="H317" s="216">
        <v>25.52</v>
      </c>
      <c r="I317" s="97">
        <f t="shared" si="119"/>
        <v>204.16</v>
      </c>
      <c r="J317" s="235" t="s">
        <v>76</v>
      </c>
      <c r="K317" s="160">
        <f t="shared" si="120"/>
        <v>51.04</v>
      </c>
      <c r="L317" s="160">
        <f t="shared" si="121"/>
        <v>51.04</v>
      </c>
      <c r="M317" s="160">
        <f t="shared" si="124"/>
        <v>51.04</v>
      </c>
      <c r="N317" s="160">
        <f t="shared" si="125"/>
        <v>51.04</v>
      </c>
      <c r="O317" s="5" t="s">
        <v>21</v>
      </c>
      <c r="P317" s="166"/>
      <c r="Q317" s="18" t="s">
        <v>520</v>
      </c>
    </row>
    <row r="318" spans="1:17" ht="25.5" x14ac:dyDescent="0.25">
      <c r="A318" s="8">
        <v>29</v>
      </c>
      <c r="B318" s="186"/>
      <c r="C318" s="7" t="s">
        <v>116</v>
      </c>
      <c r="D318" s="4" t="s">
        <v>77</v>
      </c>
      <c r="E318" s="118"/>
      <c r="F318" s="119">
        <v>12</v>
      </c>
      <c r="G318" s="119" t="s">
        <v>71</v>
      </c>
      <c r="H318" s="216">
        <v>174.95679999999999</v>
      </c>
      <c r="I318" s="97">
        <f t="shared" si="119"/>
        <v>2099.4816000000001</v>
      </c>
      <c r="J318" s="235" t="s">
        <v>76</v>
      </c>
      <c r="K318" s="160">
        <f t="shared" si="120"/>
        <v>524.87040000000002</v>
      </c>
      <c r="L318" s="160">
        <f t="shared" si="121"/>
        <v>524.87040000000002</v>
      </c>
      <c r="M318" s="160">
        <f t="shared" si="124"/>
        <v>524.87040000000002</v>
      </c>
      <c r="N318" s="160">
        <f t="shared" si="125"/>
        <v>524.87040000000002</v>
      </c>
      <c r="O318" s="5" t="s">
        <v>21</v>
      </c>
      <c r="P318" s="166"/>
      <c r="Q318" s="18" t="s">
        <v>520</v>
      </c>
    </row>
    <row r="319" spans="1:17" s="11" customFormat="1" x14ac:dyDescent="0.2">
      <c r="A319" s="12"/>
      <c r="B319" s="174" t="s">
        <v>122</v>
      </c>
      <c r="C319" s="37" t="s">
        <v>123</v>
      </c>
      <c r="D319" s="12"/>
      <c r="E319" s="135"/>
      <c r="F319" s="135"/>
      <c r="G319" s="135"/>
      <c r="H319" s="220"/>
      <c r="I319" s="104">
        <f>SUM(I320:I322)</f>
        <v>205689.65007999999</v>
      </c>
      <c r="J319" s="202"/>
      <c r="K319" s="93"/>
      <c r="L319" s="93"/>
      <c r="M319" s="93"/>
      <c r="N319" s="93"/>
      <c r="O319" s="202"/>
      <c r="P319" s="202"/>
      <c r="Q319" s="209"/>
    </row>
    <row r="320" spans="1:17" ht="25.5" x14ac:dyDescent="0.25">
      <c r="A320" s="8">
        <v>1</v>
      </c>
      <c r="B320" s="186"/>
      <c r="C320" s="7" t="s">
        <v>124</v>
      </c>
      <c r="D320" s="4" t="s">
        <v>77</v>
      </c>
      <c r="E320" s="118"/>
      <c r="F320" s="132">
        <v>160</v>
      </c>
      <c r="G320" s="119" t="s">
        <v>126</v>
      </c>
      <c r="H320" s="216">
        <v>1133.685313</v>
      </c>
      <c r="I320" s="97">
        <f t="shared" ref="I320:I322" si="126">F320*H320</f>
        <v>181389.65007999999</v>
      </c>
      <c r="J320" s="235" t="s">
        <v>76</v>
      </c>
      <c r="K320" s="160">
        <f t="shared" ref="K320:K322" si="127">I320/4</f>
        <v>45347.412519999998</v>
      </c>
      <c r="L320" s="160">
        <f t="shared" ref="L320:L322" si="128">I320/4</f>
        <v>45347.412519999998</v>
      </c>
      <c r="M320" s="160">
        <f t="shared" ref="M320:M322" si="129">I320/4</f>
        <v>45347.412519999998</v>
      </c>
      <c r="N320" s="160">
        <f t="shared" ref="N320:N322" si="130">I320/4</f>
        <v>45347.412519999998</v>
      </c>
      <c r="O320" s="5" t="s">
        <v>21</v>
      </c>
      <c r="P320" s="166"/>
      <c r="Q320" s="18" t="s">
        <v>520</v>
      </c>
    </row>
    <row r="321" spans="1:17" ht="25.5" x14ac:dyDescent="0.25">
      <c r="A321" s="8">
        <v>2</v>
      </c>
      <c r="B321" s="186"/>
      <c r="C321" s="7" t="s">
        <v>125</v>
      </c>
      <c r="D321" s="4" t="s">
        <v>77</v>
      </c>
      <c r="E321" s="118"/>
      <c r="F321" s="132">
        <v>600</v>
      </c>
      <c r="G321" s="119" t="s">
        <v>71</v>
      </c>
      <c r="H321" s="216">
        <v>27</v>
      </c>
      <c r="I321" s="97">
        <f t="shared" si="126"/>
        <v>16200</v>
      </c>
      <c r="J321" s="235" t="s">
        <v>76</v>
      </c>
      <c r="K321" s="160">
        <f t="shared" si="127"/>
        <v>4050</v>
      </c>
      <c r="L321" s="160">
        <f t="shared" si="128"/>
        <v>4050</v>
      </c>
      <c r="M321" s="160">
        <f t="shared" si="129"/>
        <v>4050</v>
      </c>
      <c r="N321" s="160">
        <f t="shared" si="130"/>
        <v>4050</v>
      </c>
      <c r="O321" s="5" t="s">
        <v>21</v>
      </c>
      <c r="P321" s="166"/>
      <c r="Q321" s="18" t="s">
        <v>520</v>
      </c>
    </row>
    <row r="322" spans="1:17" ht="25.5" x14ac:dyDescent="0.25">
      <c r="A322" s="8">
        <v>3</v>
      </c>
      <c r="B322" s="186"/>
      <c r="C322" s="7" t="s">
        <v>400</v>
      </c>
      <c r="D322" s="4" t="s">
        <v>77</v>
      </c>
      <c r="E322" s="118"/>
      <c r="F322" s="132">
        <v>600</v>
      </c>
      <c r="G322" s="119" t="s">
        <v>71</v>
      </c>
      <c r="H322" s="216">
        <v>13.5</v>
      </c>
      <c r="I322" s="97">
        <f t="shared" si="126"/>
        <v>8100</v>
      </c>
      <c r="J322" s="235" t="s">
        <v>76</v>
      </c>
      <c r="K322" s="160">
        <f t="shared" si="127"/>
        <v>2025</v>
      </c>
      <c r="L322" s="160">
        <f t="shared" si="128"/>
        <v>2025</v>
      </c>
      <c r="M322" s="160">
        <f t="shared" si="129"/>
        <v>2025</v>
      </c>
      <c r="N322" s="160">
        <f t="shared" si="130"/>
        <v>2025</v>
      </c>
      <c r="O322" s="5" t="s">
        <v>21</v>
      </c>
      <c r="P322" s="166"/>
      <c r="Q322" s="18" t="s">
        <v>520</v>
      </c>
    </row>
    <row r="323" spans="1:17" s="11" customFormat="1" x14ac:dyDescent="0.2">
      <c r="A323" s="12"/>
      <c r="B323" s="174" t="s">
        <v>127</v>
      </c>
      <c r="C323" s="37" t="s">
        <v>128</v>
      </c>
      <c r="D323" s="12"/>
      <c r="E323" s="135"/>
      <c r="F323" s="135"/>
      <c r="G323" s="135"/>
      <c r="H323" s="225"/>
      <c r="I323" s="104">
        <f>SUM(I324)</f>
        <v>25956.590003999998</v>
      </c>
      <c r="J323" s="202"/>
      <c r="K323" s="93"/>
      <c r="L323" s="93"/>
      <c r="M323" s="93"/>
      <c r="N323" s="93"/>
      <c r="O323" s="202"/>
      <c r="P323" s="202"/>
      <c r="Q323" s="209"/>
    </row>
    <row r="324" spans="1:17" ht="25.5" x14ac:dyDescent="0.2">
      <c r="A324" s="9">
        <v>1</v>
      </c>
      <c r="B324" s="186"/>
      <c r="C324" s="7" t="s">
        <v>129</v>
      </c>
      <c r="D324" s="4" t="s">
        <v>77</v>
      </c>
      <c r="E324" s="118"/>
      <c r="F324" s="132">
        <v>90</v>
      </c>
      <c r="G324" s="119" t="s">
        <v>72</v>
      </c>
      <c r="H324" s="216">
        <v>288.40655559999999</v>
      </c>
      <c r="I324" s="97">
        <f t="shared" ref="I324" si="131">F324*H324</f>
        <v>25956.590003999998</v>
      </c>
      <c r="J324" s="235" t="s">
        <v>76</v>
      </c>
      <c r="K324" s="160">
        <f t="shared" ref="K324" si="132">I324/4</f>
        <v>6489.1475009999995</v>
      </c>
      <c r="L324" s="160">
        <f t="shared" ref="L324" si="133">I324/4</f>
        <v>6489.1475009999995</v>
      </c>
      <c r="M324" s="160">
        <f t="shared" ref="M324" si="134">I324/4</f>
        <v>6489.1475009999995</v>
      </c>
      <c r="N324" s="160">
        <f t="shared" ref="N324" si="135">I324/4</f>
        <v>6489.1475009999995</v>
      </c>
      <c r="O324" s="5" t="s">
        <v>21</v>
      </c>
      <c r="P324" s="166"/>
      <c r="Q324" s="18" t="s">
        <v>520</v>
      </c>
    </row>
    <row r="325" spans="1:17" s="11" customFormat="1" x14ac:dyDescent="0.2">
      <c r="A325" s="12"/>
      <c r="B325" s="174" t="s">
        <v>130</v>
      </c>
      <c r="C325" s="37" t="s">
        <v>131</v>
      </c>
      <c r="D325" s="12"/>
      <c r="E325" s="135"/>
      <c r="F325" s="135"/>
      <c r="G325" s="135"/>
      <c r="H325" s="225"/>
      <c r="I325" s="104">
        <f>SUM(I326)</f>
        <v>3503.1000000000004</v>
      </c>
      <c r="J325" s="202"/>
      <c r="K325" s="93"/>
      <c r="L325" s="93"/>
      <c r="M325" s="93"/>
      <c r="N325" s="93"/>
      <c r="O325" s="202"/>
      <c r="P325" s="202"/>
      <c r="Q325" s="209"/>
    </row>
    <row r="326" spans="1:17" ht="25.5" x14ac:dyDescent="0.2">
      <c r="A326" s="9">
        <v>1</v>
      </c>
      <c r="B326" s="186"/>
      <c r="C326" s="7" t="s">
        <v>132</v>
      </c>
      <c r="D326" s="4" t="s">
        <v>77</v>
      </c>
      <c r="E326" s="118"/>
      <c r="F326" s="132">
        <v>3</v>
      </c>
      <c r="G326" s="119" t="s">
        <v>71</v>
      </c>
      <c r="H326" s="216">
        <v>1167.7</v>
      </c>
      <c r="I326" s="97">
        <f t="shared" ref="I326" si="136">F326*H326</f>
        <v>3503.1000000000004</v>
      </c>
      <c r="J326" s="235" t="s">
        <v>76</v>
      </c>
      <c r="K326" s="160">
        <f t="shared" ref="K326" si="137">I326/4</f>
        <v>875.77500000000009</v>
      </c>
      <c r="L326" s="160">
        <f t="shared" ref="L326" si="138">I326/4</f>
        <v>875.77500000000009</v>
      </c>
      <c r="M326" s="160">
        <f t="shared" ref="M326" si="139">I326/4</f>
        <v>875.77500000000009</v>
      </c>
      <c r="N326" s="160">
        <f t="shared" ref="N326" si="140">I326/4</f>
        <v>875.77500000000009</v>
      </c>
      <c r="O326" s="5" t="s">
        <v>21</v>
      </c>
      <c r="P326" s="166"/>
      <c r="Q326" s="18" t="s">
        <v>520</v>
      </c>
    </row>
    <row r="327" spans="1:17" s="11" customFormat="1" x14ac:dyDescent="0.2">
      <c r="A327" s="12"/>
      <c r="B327" s="174" t="s">
        <v>133</v>
      </c>
      <c r="C327" s="37" t="s">
        <v>134</v>
      </c>
      <c r="D327" s="12"/>
      <c r="E327" s="135"/>
      <c r="F327" s="135"/>
      <c r="G327" s="135"/>
      <c r="H327" s="220"/>
      <c r="I327" s="104">
        <f>SUM(I328:I331)</f>
        <v>21490.399999999998</v>
      </c>
      <c r="J327" s="202"/>
      <c r="K327" s="93"/>
      <c r="L327" s="93"/>
      <c r="M327" s="93"/>
      <c r="N327" s="93"/>
      <c r="O327" s="202"/>
      <c r="P327" s="202"/>
      <c r="Q327" s="209"/>
    </row>
    <row r="328" spans="1:17" ht="25.5" x14ac:dyDescent="0.25">
      <c r="A328" s="8">
        <v>1</v>
      </c>
      <c r="B328" s="186"/>
      <c r="C328" s="7" t="s">
        <v>135</v>
      </c>
      <c r="D328" s="4" t="s">
        <v>77</v>
      </c>
      <c r="E328" s="118"/>
      <c r="F328" s="119">
        <v>12</v>
      </c>
      <c r="G328" s="119" t="s">
        <v>73</v>
      </c>
      <c r="H328" s="216">
        <v>1250.48</v>
      </c>
      <c r="I328" s="97">
        <f t="shared" ref="I328:I331" si="141">F328*H328</f>
        <v>15005.76</v>
      </c>
      <c r="J328" s="235" t="s">
        <v>76</v>
      </c>
      <c r="K328" s="160">
        <f t="shared" ref="K328:K331" si="142">I328/4</f>
        <v>3751.44</v>
      </c>
      <c r="L328" s="160">
        <f t="shared" ref="L328:L331" si="143">I328/4</f>
        <v>3751.44</v>
      </c>
      <c r="M328" s="160">
        <f t="shared" ref="M328:M331" si="144">I328/4</f>
        <v>3751.44</v>
      </c>
      <c r="N328" s="160">
        <f t="shared" ref="N328:N331" si="145">I328/4</f>
        <v>3751.44</v>
      </c>
      <c r="O328" s="5" t="s">
        <v>21</v>
      </c>
      <c r="P328" s="166"/>
      <c r="Q328" s="18" t="s">
        <v>520</v>
      </c>
    </row>
    <row r="329" spans="1:17" ht="25.5" x14ac:dyDescent="0.25">
      <c r="A329" s="8">
        <v>2</v>
      </c>
      <c r="B329" s="186"/>
      <c r="C329" s="7" t="s">
        <v>136</v>
      </c>
      <c r="D329" s="4" t="s">
        <v>77</v>
      </c>
      <c r="E329" s="118"/>
      <c r="F329" s="119">
        <v>14</v>
      </c>
      <c r="G329" s="119" t="s">
        <v>71</v>
      </c>
      <c r="H329" s="216">
        <v>71.17</v>
      </c>
      <c r="I329" s="97">
        <f t="shared" si="141"/>
        <v>996.38</v>
      </c>
      <c r="J329" s="235" t="s">
        <v>76</v>
      </c>
      <c r="K329" s="160">
        <f t="shared" si="142"/>
        <v>249.095</v>
      </c>
      <c r="L329" s="160">
        <f t="shared" si="143"/>
        <v>249.095</v>
      </c>
      <c r="M329" s="160">
        <f t="shared" si="144"/>
        <v>249.095</v>
      </c>
      <c r="N329" s="160">
        <f t="shared" si="145"/>
        <v>249.095</v>
      </c>
      <c r="O329" s="5" t="s">
        <v>21</v>
      </c>
      <c r="P329" s="166"/>
      <c r="Q329" s="18" t="s">
        <v>520</v>
      </c>
    </row>
    <row r="330" spans="1:17" ht="25.5" x14ac:dyDescent="0.25">
      <c r="A330" s="8">
        <v>3</v>
      </c>
      <c r="B330" s="186"/>
      <c r="C330" s="7" t="s">
        <v>137</v>
      </c>
      <c r="D330" s="4" t="s">
        <v>77</v>
      </c>
      <c r="E330" s="118"/>
      <c r="F330" s="119">
        <v>10</v>
      </c>
      <c r="G330" s="119" t="s">
        <v>71</v>
      </c>
      <c r="H330" s="216">
        <v>375.25</v>
      </c>
      <c r="I330" s="97">
        <f t="shared" si="141"/>
        <v>3752.5</v>
      </c>
      <c r="J330" s="235" t="s">
        <v>76</v>
      </c>
      <c r="K330" s="160">
        <f t="shared" si="142"/>
        <v>938.125</v>
      </c>
      <c r="L330" s="160">
        <f t="shared" si="143"/>
        <v>938.125</v>
      </c>
      <c r="M330" s="160">
        <f t="shared" si="144"/>
        <v>938.125</v>
      </c>
      <c r="N330" s="160">
        <f t="shared" si="145"/>
        <v>938.125</v>
      </c>
      <c r="O330" s="5" t="s">
        <v>21</v>
      </c>
      <c r="P330" s="166"/>
      <c r="Q330" s="18" t="s">
        <v>520</v>
      </c>
    </row>
    <row r="331" spans="1:17" ht="25.5" x14ac:dyDescent="0.25">
      <c r="A331" s="8">
        <v>4</v>
      </c>
      <c r="B331" s="186"/>
      <c r="C331" s="7" t="s">
        <v>138</v>
      </c>
      <c r="D331" s="4" t="s">
        <v>77</v>
      </c>
      <c r="E331" s="118"/>
      <c r="F331" s="119">
        <v>5</v>
      </c>
      <c r="G331" s="119" t="s">
        <v>71</v>
      </c>
      <c r="H331" s="216">
        <v>347.15199999999999</v>
      </c>
      <c r="I331" s="97">
        <f t="shared" si="141"/>
        <v>1735.76</v>
      </c>
      <c r="J331" s="235" t="s">
        <v>76</v>
      </c>
      <c r="K331" s="160">
        <f t="shared" si="142"/>
        <v>433.94</v>
      </c>
      <c r="L331" s="160">
        <f t="shared" si="143"/>
        <v>433.94</v>
      </c>
      <c r="M331" s="160">
        <f t="shared" si="144"/>
        <v>433.94</v>
      </c>
      <c r="N331" s="160">
        <f t="shared" si="145"/>
        <v>433.94</v>
      </c>
      <c r="O331" s="5" t="s">
        <v>21</v>
      </c>
      <c r="P331" s="166"/>
      <c r="Q331" s="18" t="s">
        <v>520</v>
      </c>
    </row>
    <row r="332" spans="1:17" s="11" customFormat="1" ht="22.5" x14ac:dyDescent="0.2">
      <c r="A332" s="12"/>
      <c r="B332" s="174" t="s">
        <v>139</v>
      </c>
      <c r="C332" s="37" t="s">
        <v>140</v>
      </c>
      <c r="D332" s="12"/>
      <c r="E332" s="135"/>
      <c r="F332" s="135"/>
      <c r="G332" s="135"/>
      <c r="H332" s="220"/>
      <c r="I332" s="104">
        <f>SUM(I333:I339)</f>
        <v>14746.479999999998</v>
      </c>
      <c r="J332" s="202"/>
      <c r="K332" s="93"/>
      <c r="L332" s="93"/>
      <c r="M332" s="93"/>
      <c r="N332" s="93"/>
      <c r="O332" s="202"/>
      <c r="P332" s="202"/>
      <c r="Q332" s="209"/>
    </row>
    <row r="333" spans="1:17" ht="25.5" x14ac:dyDescent="0.25">
      <c r="A333" s="8">
        <v>1</v>
      </c>
      <c r="B333" s="186"/>
      <c r="C333" s="7" t="s">
        <v>141</v>
      </c>
      <c r="D333" s="4" t="s">
        <v>77</v>
      </c>
      <c r="E333" s="118"/>
      <c r="F333" s="119">
        <v>50</v>
      </c>
      <c r="G333" s="119" t="s">
        <v>71</v>
      </c>
      <c r="H333" s="216">
        <v>41.9666</v>
      </c>
      <c r="I333" s="97">
        <f t="shared" ref="I333:I339" si="146">F333*H333</f>
        <v>2098.33</v>
      </c>
      <c r="J333" s="235" t="s">
        <v>76</v>
      </c>
      <c r="K333" s="160">
        <f t="shared" ref="K333:K339" si="147">I333/4</f>
        <v>524.58249999999998</v>
      </c>
      <c r="L333" s="160">
        <f t="shared" ref="L333:L339" si="148">I333/4</f>
        <v>524.58249999999998</v>
      </c>
      <c r="M333" s="160">
        <f t="shared" ref="M333:M339" si="149">I333/4</f>
        <v>524.58249999999998</v>
      </c>
      <c r="N333" s="160">
        <f t="shared" ref="N333:N339" si="150">I333/4</f>
        <v>524.58249999999998</v>
      </c>
      <c r="O333" s="5" t="s">
        <v>21</v>
      </c>
      <c r="P333" s="166"/>
      <c r="Q333" s="18" t="s">
        <v>520</v>
      </c>
    </row>
    <row r="334" spans="1:17" ht="25.5" x14ac:dyDescent="0.25">
      <c r="A334" s="8">
        <v>2</v>
      </c>
      <c r="B334" s="186"/>
      <c r="C334" s="7" t="s">
        <v>142</v>
      </c>
      <c r="D334" s="4" t="s">
        <v>77</v>
      </c>
      <c r="E334" s="118"/>
      <c r="F334" s="119">
        <v>50</v>
      </c>
      <c r="G334" s="119" t="s">
        <v>71</v>
      </c>
      <c r="H334" s="216">
        <v>0.69599999999999995</v>
      </c>
      <c r="I334" s="97">
        <f t="shared" si="146"/>
        <v>34.799999999999997</v>
      </c>
      <c r="J334" s="235" t="s">
        <v>76</v>
      </c>
      <c r="K334" s="160">
        <f t="shared" si="147"/>
        <v>8.6999999999999993</v>
      </c>
      <c r="L334" s="160">
        <f t="shared" si="148"/>
        <v>8.6999999999999993</v>
      </c>
      <c r="M334" s="160">
        <f t="shared" si="149"/>
        <v>8.6999999999999993</v>
      </c>
      <c r="N334" s="160">
        <f t="shared" si="150"/>
        <v>8.6999999999999993</v>
      </c>
      <c r="O334" s="5" t="s">
        <v>21</v>
      </c>
      <c r="P334" s="166"/>
      <c r="Q334" s="18" t="s">
        <v>520</v>
      </c>
    </row>
    <row r="335" spans="1:17" ht="25.5" x14ac:dyDescent="0.25">
      <c r="A335" s="8">
        <v>3</v>
      </c>
      <c r="B335" s="186"/>
      <c r="C335" s="7" t="s">
        <v>143</v>
      </c>
      <c r="D335" s="4" t="s">
        <v>77</v>
      </c>
      <c r="E335" s="118"/>
      <c r="F335" s="119">
        <v>75</v>
      </c>
      <c r="G335" s="119" t="s">
        <v>71</v>
      </c>
      <c r="H335" s="216">
        <v>147.89999999999998</v>
      </c>
      <c r="I335" s="97">
        <f t="shared" si="146"/>
        <v>11092.499999999998</v>
      </c>
      <c r="J335" s="235" t="s">
        <v>76</v>
      </c>
      <c r="K335" s="160">
        <f t="shared" si="147"/>
        <v>2773.1249999999995</v>
      </c>
      <c r="L335" s="160">
        <f t="shared" si="148"/>
        <v>2773.1249999999995</v>
      </c>
      <c r="M335" s="160">
        <f t="shared" si="149"/>
        <v>2773.1249999999995</v>
      </c>
      <c r="N335" s="160">
        <f t="shared" si="150"/>
        <v>2773.1249999999995</v>
      </c>
      <c r="O335" s="5" t="s">
        <v>21</v>
      </c>
      <c r="P335" s="166"/>
      <c r="Q335" s="18" t="s">
        <v>520</v>
      </c>
    </row>
    <row r="336" spans="1:17" ht="25.5" x14ac:dyDescent="0.25">
      <c r="A336" s="8">
        <v>4</v>
      </c>
      <c r="B336" s="186"/>
      <c r="C336" s="7" t="s">
        <v>144</v>
      </c>
      <c r="D336" s="4" t="s">
        <v>77</v>
      </c>
      <c r="E336" s="118"/>
      <c r="F336" s="119">
        <v>2</v>
      </c>
      <c r="G336" s="119" t="s">
        <v>71</v>
      </c>
      <c r="H336" s="216">
        <v>153.30000000000001</v>
      </c>
      <c r="I336" s="97">
        <f t="shared" si="146"/>
        <v>306.60000000000002</v>
      </c>
      <c r="J336" s="235" t="s">
        <v>76</v>
      </c>
      <c r="K336" s="160">
        <f t="shared" si="147"/>
        <v>76.650000000000006</v>
      </c>
      <c r="L336" s="160">
        <f t="shared" si="148"/>
        <v>76.650000000000006</v>
      </c>
      <c r="M336" s="160">
        <f t="shared" si="149"/>
        <v>76.650000000000006</v>
      </c>
      <c r="N336" s="160">
        <f t="shared" si="150"/>
        <v>76.650000000000006</v>
      </c>
      <c r="O336" s="5" t="s">
        <v>21</v>
      </c>
      <c r="P336" s="166"/>
      <c r="Q336" s="18" t="s">
        <v>520</v>
      </c>
    </row>
    <row r="337" spans="1:17" ht="25.5" x14ac:dyDescent="0.25">
      <c r="A337" s="8">
        <v>5</v>
      </c>
      <c r="B337" s="186"/>
      <c r="C337" s="7" t="s">
        <v>145</v>
      </c>
      <c r="D337" s="4" t="s">
        <v>77</v>
      </c>
      <c r="E337" s="118"/>
      <c r="F337" s="119">
        <v>150</v>
      </c>
      <c r="G337" s="119" t="s">
        <v>71</v>
      </c>
      <c r="H337" s="216">
        <v>2.1800000000000002</v>
      </c>
      <c r="I337" s="97">
        <f t="shared" si="146"/>
        <v>327</v>
      </c>
      <c r="J337" s="235" t="s">
        <v>76</v>
      </c>
      <c r="K337" s="160">
        <f t="shared" si="147"/>
        <v>81.75</v>
      </c>
      <c r="L337" s="160">
        <f t="shared" si="148"/>
        <v>81.75</v>
      </c>
      <c r="M337" s="160">
        <f t="shared" si="149"/>
        <v>81.75</v>
      </c>
      <c r="N337" s="160">
        <f t="shared" si="150"/>
        <v>81.75</v>
      </c>
      <c r="O337" s="5" t="s">
        <v>21</v>
      </c>
      <c r="P337" s="166"/>
      <c r="Q337" s="18" t="s">
        <v>520</v>
      </c>
    </row>
    <row r="338" spans="1:17" ht="25.5" x14ac:dyDescent="0.25">
      <c r="A338" s="8">
        <v>6</v>
      </c>
      <c r="B338" s="186"/>
      <c r="C338" s="7" t="s">
        <v>146</v>
      </c>
      <c r="D338" s="4" t="s">
        <v>77</v>
      </c>
      <c r="E338" s="118"/>
      <c r="F338" s="119">
        <v>100</v>
      </c>
      <c r="G338" s="119" t="s">
        <v>71</v>
      </c>
      <c r="H338" s="216">
        <v>1.218</v>
      </c>
      <c r="I338" s="97">
        <f t="shared" si="146"/>
        <v>121.8</v>
      </c>
      <c r="J338" s="235" t="s">
        <v>76</v>
      </c>
      <c r="K338" s="160">
        <f t="shared" si="147"/>
        <v>30.45</v>
      </c>
      <c r="L338" s="160">
        <f t="shared" si="148"/>
        <v>30.45</v>
      </c>
      <c r="M338" s="160">
        <f t="shared" si="149"/>
        <v>30.45</v>
      </c>
      <c r="N338" s="160">
        <f t="shared" si="150"/>
        <v>30.45</v>
      </c>
      <c r="O338" s="5" t="s">
        <v>21</v>
      </c>
      <c r="P338" s="166"/>
      <c r="Q338" s="18" t="s">
        <v>520</v>
      </c>
    </row>
    <row r="339" spans="1:17" ht="25.5" x14ac:dyDescent="0.25">
      <c r="A339" s="8">
        <v>7</v>
      </c>
      <c r="B339" s="186"/>
      <c r="C339" s="7" t="s">
        <v>147</v>
      </c>
      <c r="D339" s="4" t="s">
        <v>77</v>
      </c>
      <c r="E339" s="118"/>
      <c r="F339" s="119">
        <v>45</v>
      </c>
      <c r="G339" s="119" t="s">
        <v>71</v>
      </c>
      <c r="H339" s="216">
        <v>17.010000000000002</v>
      </c>
      <c r="I339" s="97">
        <f t="shared" si="146"/>
        <v>765.45</v>
      </c>
      <c r="J339" s="235" t="s">
        <v>76</v>
      </c>
      <c r="K339" s="160">
        <f t="shared" si="147"/>
        <v>191.36250000000001</v>
      </c>
      <c r="L339" s="160">
        <f t="shared" si="148"/>
        <v>191.36250000000001</v>
      </c>
      <c r="M339" s="160">
        <f t="shared" si="149"/>
        <v>191.36250000000001</v>
      </c>
      <c r="N339" s="160">
        <f t="shared" si="150"/>
        <v>191.36250000000001</v>
      </c>
      <c r="O339" s="5" t="s">
        <v>21</v>
      </c>
      <c r="P339" s="166"/>
      <c r="Q339" s="18" t="s">
        <v>520</v>
      </c>
    </row>
    <row r="340" spans="1:17" s="11" customFormat="1" x14ac:dyDescent="0.2">
      <c r="A340" s="12"/>
      <c r="B340" s="174" t="s">
        <v>148</v>
      </c>
      <c r="C340" s="37" t="s">
        <v>149</v>
      </c>
      <c r="D340" s="12"/>
      <c r="E340" s="135"/>
      <c r="F340" s="135"/>
      <c r="G340" s="135"/>
      <c r="H340" s="220"/>
      <c r="I340" s="104">
        <f>SUM(I341:I344)</f>
        <v>53189.84</v>
      </c>
      <c r="J340" s="202"/>
      <c r="K340" s="93"/>
      <c r="L340" s="93"/>
      <c r="M340" s="93"/>
      <c r="N340" s="93"/>
      <c r="O340" s="202"/>
      <c r="P340" s="202"/>
      <c r="Q340" s="209"/>
    </row>
    <row r="341" spans="1:17" ht="25.5" x14ac:dyDescent="0.25">
      <c r="A341" s="8">
        <v>1</v>
      </c>
      <c r="B341" s="186"/>
      <c r="C341" s="7" t="s">
        <v>150</v>
      </c>
      <c r="D341" s="4" t="s">
        <v>77</v>
      </c>
      <c r="E341" s="118"/>
      <c r="F341" s="119">
        <v>300</v>
      </c>
      <c r="G341" s="119" t="s">
        <v>71</v>
      </c>
      <c r="H341" s="216">
        <v>74.782799999999995</v>
      </c>
      <c r="I341" s="97">
        <f t="shared" ref="I341:I344" si="151">F341*H341</f>
        <v>22434.84</v>
      </c>
      <c r="J341" s="235" t="s">
        <v>76</v>
      </c>
      <c r="K341" s="160">
        <f t="shared" ref="K341:K344" si="152">I341/4</f>
        <v>5608.71</v>
      </c>
      <c r="L341" s="160">
        <f t="shared" ref="L341:L344" si="153">I341/4</f>
        <v>5608.71</v>
      </c>
      <c r="M341" s="160">
        <f t="shared" ref="M341:M344" si="154">I341/4</f>
        <v>5608.71</v>
      </c>
      <c r="N341" s="160">
        <f t="shared" ref="N341:N344" si="155">I341/4</f>
        <v>5608.71</v>
      </c>
      <c r="O341" s="5" t="s">
        <v>21</v>
      </c>
      <c r="P341" s="166"/>
      <c r="Q341" s="18" t="s">
        <v>520</v>
      </c>
    </row>
    <row r="342" spans="1:17" s="28" customFormat="1" ht="19.5" x14ac:dyDescent="0.25">
      <c r="A342" s="19">
        <v>2</v>
      </c>
      <c r="B342" s="188"/>
      <c r="C342" s="17" t="s">
        <v>401</v>
      </c>
      <c r="D342" s="76" t="s">
        <v>77</v>
      </c>
      <c r="E342" s="122"/>
      <c r="F342" s="115">
        <v>35</v>
      </c>
      <c r="G342" s="115" t="s">
        <v>71</v>
      </c>
      <c r="H342" s="216">
        <v>650</v>
      </c>
      <c r="I342" s="96">
        <f>F342*H342</f>
        <v>22750</v>
      </c>
      <c r="J342" s="235" t="s">
        <v>76</v>
      </c>
      <c r="K342" s="160">
        <f t="shared" si="152"/>
        <v>5687.5</v>
      </c>
      <c r="L342" s="160">
        <f t="shared" si="153"/>
        <v>5687.5</v>
      </c>
      <c r="M342" s="160">
        <f t="shared" si="154"/>
        <v>5687.5</v>
      </c>
      <c r="N342" s="160">
        <f t="shared" si="155"/>
        <v>5687.5</v>
      </c>
      <c r="O342" s="20"/>
      <c r="P342" s="169"/>
      <c r="Q342" s="18"/>
    </row>
    <row r="343" spans="1:17" ht="25.5" x14ac:dyDescent="0.25">
      <c r="A343" s="8">
        <v>3</v>
      </c>
      <c r="B343" s="186"/>
      <c r="C343" s="7" t="s">
        <v>151</v>
      </c>
      <c r="D343" s="4" t="s">
        <v>77</v>
      </c>
      <c r="E343" s="118"/>
      <c r="F343" s="119">
        <v>200</v>
      </c>
      <c r="G343" s="119" t="s">
        <v>71</v>
      </c>
      <c r="H343" s="216">
        <v>28.114999999999998</v>
      </c>
      <c r="I343" s="97">
        <f t="shared" si="151"/>
        <v>5623</v>
      </c>
      <c r="J343" s="235" t="s">
        <v>76</v>
      </c>
      <c r="K343" s="160">
        <f t="shared" si="152"/>
        <v>1405.75</v>
      </c>
      <c r="L343" s="160">
        <f t="shared" si="153"/>
        <v>1405.75</v>
      </c>
      <c r="M343" s="160">
        <f t="shared" si="154"/>
        <v>1405.75</v>
      </c>
      <c r="N343" s="160">
        <f t="shared" si="155"/>
        <v>1405.75</v>
      </c>
      <c r="O343" s="5" t="s">
        <v>21</v>
      </c>
      <c r="P343" s="166"/>
      <c r="Q343" s="18" t="s">
        <v>520</v>
      </c>
    </row>
    <row r="344" spans="1:17" ht="25.5" x14ac:dyDescent="0.25">
      <c r="A344" s="8">
        <v>4</v>
      </c>
      <c r="B344" s="186"/>
      <c r="C344" s="7" t="s">
        <v>152</v>
      </c>
      <c r="D344" s="4" t="s">
        <v>77</v>
      </c>
      <c r="E344" s="118"/>
      <c r="F344" s="119">
        <v>300</v>
      </c>
      <c r="G344" s="119" t="s">
        <v>71</v>
      </c>
      <c r="H344" s="216">
        <v>7.94</v>
      </c>
      <c r="I344" s="97">
        <f t="shared" si="151"/>
        <v>2382</v>
      </c>
      <c r="J344" s="235" t="s">
        <v>76</v>
      </c>
      <c r="K344" s="160">
        <f t="shared" si="152"/>
        <v>595.5</v>
      </c>
      <c r="L344" s="160">
        <f t="shared" si="153"/>
        <v>595.5</v>
      </c>
      <c r="M344" s="160">
        <f t="shared" si="154"/>
        <v>595.5</v>
      </c>
      <c r="N344" s="160">
        <f t="shared" si="155"/>
        <v>595.5</v>
      </c>
      <c r="O344" s="5" t="s">
        <v>21</v>
      </c>
      <c r="P344" s="166"/>
      <c r="Q344" s="18" t="s">
        <v>520</v>
      </c>
    </row>
    <row r="345" spans="1:17" s="11" customFormat="1" ht="22.5" x14ac:dyDescent="0.2">
      <c r="A345" s="12"/>
      <c r="B345" s="193" t="s">
        <v>153</v>
      </c>
      <c r="C345" s="40" t="s">
        <v>154</v>
      </c>
      <c r="D345" s="12"/>
      <c r="E345" s="135"/>
      <c r="F345" s="135"/>
      <c r="G345" s="135"/>
      <c r="H345" s="220"/>
      <c r="I345" s="104">
        <f>SUM(I346:I382)</f>
        <v>25934.339999999993</v>
      </c>
      <c r="J345" s="202"/>
      <c r="K345" s="93"/>
      <c r="L345" s="93"/>
      <c r="M345" s="93"/>
      <c r="N345" s="93"/>
      <c r="O345" s="202"/>
      <c r="P345" s="202"/>
      <c r="Q345" s="209"/>
    </row>
    <row r="346" spans="1:17" ht="25.5" x14ac:dyDescent="0.25">
      <c r="A346" s="8">
        <v>1</v>
      </c>
      <c r="B346" s="186"/>
      <c r="C346" s="7" t="s">
        <v>155</v>
      </c>
      <c r="D346" s="4" t="s">
        <v>77</v>
      </c>
      <c r="E346" s="118"/>
      <c r="F346" s="119">
        <v>3</v>
      </c>
      <c r="G346" s="119" t="s">
        <v>119</v>
      </c>
      <c r="H346" s="216">
        <v>31.474399999999999</v>
      </c>
      <c r="I346" s="97">
        <f t="shared" ref="I346:I382" si="156">F346*H346</f>
        <v>94.423199999999994</v>
      </c>
      <c r="J346" s="235" t="s">
        <v>76</v>
      </c>
      <c r="K346" s="160">
        <f t="shared" ref="K346:K382" si="157">I346/4</f>
        <v>23.605799999999999</v>
      </c>
      <c r="L346" s="160">
        <f t="shared" ref="L346:L382" si="158">I346/4</f>
        <v>23.605799999999999</v>
      </c>
      <c r="M346" s="160">
        <f t="shared" ref="M346:M382" si="159">I346/4</f>
        <v>23.605799999999999</v>
      </c>
      <c r="N346" s="160">
        <f t="shared" ref="N346:N382" si="160">I346/4</f>
        <v>23.605799999999999</v>
      </c>
      <c r="O346" s="5" t="s">
        <v>21</v>
      </c>
      <c r="P346" s="166"/>
      <c r="Q346" s="18" t="s">
        <v>520</v>
      </c>
    </row>
    <row r="347" spans="1:17" ht="25.5" x14ac:dyDescent="0.25">
      <c r="A347" s="8">
        <v>2</v>
      </c>
      <c r="B347" s="186"/>
      <c r="C347" s="7" t="s">
        <v>156</v>
      </c>
      <c r="D347" s="4" t="s">
        <v>77</v>
      </c>
      <c r="E347" s="118"/>
      <c r="F347" s="119">
        <v>2</v>
      </c>
      <c r="G347" s="119" t="s">
        <v>71</v>
      </c>
      <c r="H347" s="216">
        <v>63.997199999999999</v>
      </c>
      <c r="I347" s="97">
        <f t="shared" si="156"/>
        <v>127.9944</v>
      </c>
      <c r="J347" s="235" t="s">
        <v>76</v>
      </c>
      <c r="K347" s="160">
        <f t="shared" si="157"/>
        <v>31.9986</v>
      </c>
      <c r="L347" s="160">
        <f t="shared" si="158"/>
        <v>31.9986</v>
      </c>
      <c r="M347" s="160">
        <f t="shared" si="159"/>
        <v>31.9986</v>
      </c>
      <c r="N347" s="160">
        <f t="shared" si="160"/>
        <v>31.9986</v>
      </c>
      <c r="O347" s="5" t="s">
        <v>21</v>
      </c>
      <c r="P347" s="166"/>
      <c r="Q347" s="18" t="s">
        <v>520</v>
      </c>
    </row>
    <row r="348" spans="1:17" ht="25.5" x14ac:dyDescent="0.25">
      <c r="A348" s="8">
        <v>3</v>
      </c>
      <c r="B348" s="186"/>
      <c r="C348" s="7" t="s">
        <v>157</v>
      </c>
      <c r="D348" s="4" t="s">
        <v>77</v>
      </c>
      <c r="E348" s="118"/>
      <c r="F348" s="119">
        <v>2</v>
      </c>
      <c r="G348" s="119" t="s">
        <v>71</v>
      </c>
      <c r="H348" s="216">
        <v>38.999199999999995</v>
      </c>
      <c r="I348" s="97">
        <f t="shared" si="156"/>
        <v>77.99839999999999</v>
      </c>
      <c r="J348" s="235" t="s">
        <v>76</v>
      </c>
      <c r="K348" s="160">
        <f t="shared" si="157"/>
        <v>19.499599999999997</v>
      </c>
      <c r="L348" s="160">
        <f t="shared" si="158"/>
        <v>19.499599999999997</v>
      </c>
      <c r="M348" s="160">
        <f t="shared" si="159"/>
        <v>19.499599999999997</v>
      </c>
      <c r="N348" s="160">
        <f t="shared" si="160"/>
        <v>19.499599999999997</v>
      </c>
      <c r="O348" s="5" t="s">
        <v>21</v>
      </c>
      <c r="P348" s="166"/>
      <c r="Q348" s="18" t="s">
        <v>520</v>
      </c>
    </row>
    <row r="349" spans="1:17" ht="25.5" x14ac:dyDescent="0.25">
      <c r="A349" s="8">
        <v>4</v>
      </c>
      <c r="B349" s="186"/>
      <c r="C349" s="7" t="s">
        <v>158</v>
      </c>
      <c r="D349" s="4" t="s">
        <v>77</v>
      </c>
      <c r="E349" s="118"/>
      <c r="F349" s="119">
        <v>2</v>
      </c>
      <c r="G349" s="119" t="s">
        <v>71</v>
      </c>
      <c r="H349" s="216">
        <v>264.99400000000003</v>
      </c>
      <c r="I349" s="97">
        <f t="shared" si="156"/>
        <v>529.98800000000006</v>
      </c>
      <c r="J349" s="235" t="s">
        <v>76</v>
      </c>
      <c r="K349" s="160">
        <f t="shared" si="157"/>
        <v>132.49700000000001</v>
      </c>
      <c r="L349" s="160">
        <f t="shared" si="158"/>
        <v>132.49700000000001</v>
      </c>
      <c r="M349" s="160">
        <f t="shared" si="159"/>
        <v>132.49700000000001</v>
      </c>
      <c r="N349" s="160">
        <f t="shared" si="160"/>
        <v>132.49700000000001</v>
      </c>
      <c r="O349" s="5" t="s">
        <v>21</v>
      </c>
      <c r="P349" s="166"/>
      <c r="Q349" s="18" t="s">
        <v>520</v>
      </c>
    </row>
    <row r="350" spans="1:17" ht="25.5" x14ac:dyDescent="0.25">
      <c r="A350" s="8">
        <v>5</v>
      </c>
      <c r="B350" s="186"/>
      <c r="C350" s="7" t="s">
        <v>159</v>
      </c>
      <c r="D350" s="4" t="s">
        <v>77</v>
      </c>
      <c r="E350" s="118"/>
      <c r="F350" s="119">
        <v>6</v>
      </c>
      <c r="G350" s="119" t="s">
        <v>71</v>
      </c>
      <c r="H350" s="216">
        <v>13.5024</v>
      </c>
      <c r="I350" s="97">
        <f t="shared" si="156"/>
        <v>81.014399999999995</v>
      </c>
      <c r="J350" s="235" t="s">
        <v>76</v>
      </c>
      <c r="K350" s="160">
        <f t="shared" si="157"/>
        <v>20.253599999999999</v>
      </c>
      <c r="L350" s="160">
        <f t="shared" si="158"/>
        <v>20.253599999999999</v>
      </c>
      <c r="M350" s="160">
        <f t="shared" si="159"/>
        <v>20.253599999999999</v>
      </c>
      <c r="N350" s="160">
        <f t="shared" si="160"/>
        <v>20.253599999999999</v>
      </c>
      <c r="O350" s="5" t="s">
        <v>21</v>
      </c>
      <c r="P350" s="166"/>
      <c r="Q350" s="18" t="s">
        <v>520</v>
      </c>
    </row>
    <row r="351" spans="1:17" ht="25.5" x14ac:dyDescent="0.25">
      <c r="A351" s="8">
        <v>6</v>
      </c>
      <c r="B351" s="186"/>
      <c r="C351" s="7" t="s">
        <v>160</v>
      </c>
      <c r="D351" s="4" t="s">
        <v>77</v>
      </c>
      <c r="E351" s="118"/>
      <c r="F351" s="119">
        <v>2</v>
      </c>
      <c r="G351" s="119" t="s">
        <v>71</v>
      </c>
      <c r="H351" s="216">
        <v>1256.7280000000001</v>
      </c>
      <c r="I351" s="97">
        <f t="shared" si="156"/>
        <v>2513.4560000000001</v>
      </c>
      <c r="J351" s="235" t="s">
        <v>76</v>
      </c>
      <c r="K351" s="160">
        <f t="shared" si="157"/>
        <v>628.36400000000003</v>
      </c>
      <c r="L351" s="160">
        <f t="shared" si="158"/>
        <v>628.36400000000003</v>
      </c>
      <c r="M351" s="160">
        <f t="shared" si="159"/>
        <v>628.36400000000003</v>
      </c>
      <c r="N351" s="160">
        <f t="shared" si="160"/>
        <v>628.36400000000003</v>
      </c>
      <c r="O351" s="5" t="s">
        <v>21</v>
      </c>
      <c r="P351" s="166"/>
      <c r="Q351" s="18" t="s">
        <v>520</v>
      </c>
    </row>
    <row r="352" spans="1:17" ht="25.5" x14ac:dyDescent="0.25">
      <c r="A352" s="8">
        <v>7</v>
      </c>
      <c r="B352" s="186"/>
      <c r="C352" s="7" t="s">
        <v>161</v>
      </c>
      <c r="D352" s="4" t="s">
        <v>77</v>
      </c>
      <c r="E352" s="118"/>
      <c r="F352" s="119">
        <v>4</v>
      </c>
      <c r="G352" s="119" t="s">
        <v>71</v>
      </c>
      <c r="H352" s="216">
        <v>32.5032</v>
      </c>
      <c r="I352" s="97">
        <f t="shared" si="156"/>
        <v>130.0128</v>
      </c>
      <c r="J352" s="235" t="s">
        <v>76</v>
      </c>
      <c r="K352" s="160">
        <f t="shared" si="157"/>
        <v>32.5032</v>
      </c>
      <c r="L352" s="160">
        <f t="shared" si="158"/>
        <v>32.5032</v>
      </c>
      <c r="M352" s="160">
        <f t="shared" si="159"/>
        <v>32.5032</v>
      </c>
      <c r="N352" s="160">
        <f t="shared" si="160"/>
        <v>32.5032</v>
      </c>
      <c r="O352" s="5" t="s">
        <v>21</v>
      </c>
      <c r="P352" s="166"/>
      <c r="Q352" s="18" t="s">
        <v>520</v>
      </c>
    </row>
    <row r="353" spans="1:17" ht="25.5" x14ac:dyDescent="0.25">
      <c r="A353" s="8">
        <v>8</v>
      </c>
      <c r="B353" s="186"/>
      <c r="C353" s="7" t="s">
        <v>162</v>
      </c>
      <c r="D353" s="4" t="s">
        <v>77</v>
      </c>
      <c r="E353" s="118"/>
      <c r="F353" s="119">
        <v>8</v>
      </c>
      <c r="G353" s="119" t="s">
        <v>71</v>
      </c>
      <c r="H353" s="216">
        <v>110.00279999999999</v>
      </c>
      <c r="I353" s="97">
        <f t="shared" si="156"/>
        <v>880.02239999999995</v>
      </c>
      <c r="J353" s="235" t="s">
        <v>76</v>
      </c>
      <c r="K353" s="160">
        <f t="shared" si="157"/>
        <v>220.00559999999999</v>
      </c>
      <c r="L353" s="160">
        <f t="shared" si="158"/>
        <v>220.00559999999999</v>
      </c>
      <c r="M353" s="160">
        <f t="shared" si="159"/>
        <v>220.00559999999999</v>
      </c>
      <c r="N353" s="160">
        <f t="shared" si="160"/>
        <v>220.00559999999999</v>
      </c>
      <c r="O353" s="5" t="s">
        <v>21</v>
      </c>
      <c r="P353" s="166"/>
      <c r="Q353" s="18" t="s">
        <v>520</v>
      </c>
    </row>
    <row r="354" spans="1:17" ht="25.5" x14ac:dyDescent="0.25">
      <c r="A354" s="8">
        <v>9</v>
      </c>
      <c r="B354" s="186"/>
      <c r="C354" s="7" t="s">
        <v>163</v>
      </c>
      <c r="D354" s="4" t="s">
        <v>77</v>
      </c>
      <c r="E354" s="118"/>
      <c r="F354" s="119">
        <v>2</v>
      </c>
      <c r="G354" s="119" t="s">
        <v>71</v>
      </c>
      <c r="H354" s="216">
        <v>20.009999999999998</v>
      </c>
      <c r="I354" s="97">
        <f t="shared" si="156"/>
        <v>40.019999999999996</v>
      </c>
      <c r="J354" s="235" t="s">
        <v>76</v>
      </c>
      <c r="K354" s="160">
        <f t="shared" si="157"/>
        <v>10.004999999999999</v>
      </c>
      <c r="L354" s="160">
        <f t="shared" si="158"/>
        <v>10.004999999999999</v>
      </c>
      <c r="M354" s="160">
        <f t="shared" si="159"/>
        <v>10.004999999999999</v>
      </c>
      <c r="N354" s="160">
        <f t="shared" si="160"/>
        <v>10.004999999999999</v>
      </c>
      <c r="O354" s="5" t="s">
        <v>21</v>
      </c>
      <c r="P354" s="166"/>
      <c r="Q354" s="18" t="s">
        <v>520</v>
      </c>
    </row>
    <row r="355" spans="1:17" ht="25.5" x14ac:dyDescent="0.25">
      <c r="A355" s="8">
        <v>11</v>
      </c>
      <c r="B355" s="186"/>
      <c r="C355" s="7" t="s">
        <v>164</v>
      </c>
      <c r="D355" s="4" t="s">
        <v>77</v>
      </c>
      <c r="E355" s="118"/>
      <c r="F355" s="119">
        <v>6</v>
      </c>
      <c r="G355" s="119" t="s">
        <v>71</v>
      </c>
      <c r="H355" s="216">
        <v>14.5</v>
      </c>
      <c r="I355" s="97">
        <f t="shared" si="156"/>
        <v>87</v>
      </c>
      <c r="J355" s="235" t="s">
        <v>76</v>
      </c>
      <c r="K355" s="160">
        <f t="shared" si="157"/>
        <v>21.75</v>
      </c>
      <c r="L355" s="160">
        <f t="shared" si="158"/>
        <v>21.75</v>
      </c>
      <c r="M355" s="160">
        <f t="shared" si="159"/>
        <v>21.75</v>
      </c>
      <c r="N355" s="160">
        <f t="shared" si="160"/>
        <v>21.75</v>
      </c>
      <c r="O355" s="5" t="s">
        <v>21</v>
      </c>
      <c r="P355" s="166"/>
      <c r="Q355" s="18" t="s">
        <v>520</v>
      </c>
    </row>
    <row r="356" spans="1:17" ht="25.5" x14ac:dyDescent="0.25">
      <c r="A356" s="8">
        <v>12</v>
      </c>
      <c r="B356" s="186"/>
      <c r="C356" s="7" t="s">
        <v>165</v>
      </c>
      <c r="D356" s="4" t="s">
        <v>77</v>
      </c>
      <c r="E356" s="118"/>
      <c r="F356" s="119">
        <v>8</v>
      </c>
      <c r="G356" s="119" t="s">
        <v>71</v>
      </c>
      <c r="H356" s="216">
        <v>4.6399999999999997</v>
      </c>
      <c r="I356" s="97">
        <f t="shared" si="156"/>
        <v>37.119999999999997</v>
      </c>
      <c r="J356" s="235" t="s">
        <v>76</v>
      </c>
      <c r="K356" s="160">
        <f t="shared" si="157"/>
        <v>9.2799999999999994</v>
      </c>
      <c r="L356" s="160">
        <f t="shared" si="158"/>
        <v>9.2799999999999994</v>
      </c>
      <c r="M356" s="160">
        <f t="shared" si="159"/>
        <v>9.2799999999999994</v>
      </c>
      <c r="N356" s="160">
        <f t="shared" si="160"/>
        <v>9.2799999999999994</v>
      </c>
      <c r="O356" s="5" t="s">
        <v>21</v>
      </c>
      <c r="P356" s="166"/>
      <c r="Q356" s="18" t="s">
        <v>520</v>
      </c>
    </row>
    <row r="357" spans="1:17" ht="25.5" x14ac:dyDescent="0.25">
      <c r="A357" s="8">
        <v>13</v>
      </c>
      <c r="B357" s="186"/>
      <c r="C357" s="7" t="s">
        <v>166</v>
      </c>
      <c r="D357" s="4" t="s">
        <v>77</v>
      </c>
      <c r="E357" s="118"/>
      <c r="F357" s="119">
        <v>2</v>
      </c>
      <c r="G357" s="119" t="s">
        <v>71</v>
      </c>
      <c r="H357" s="216">
        <v>67.28</v>
      </c>
      <c r="I357" s="97">
        <f t="shared" si="156"/>
        <v>134.56</v>
      </c>
      <c r="J357" s="235" t="s">
        <v>76</v>
      </c>
      <c r="K357" s="160">
        <f t="shared" si="157"/>
        <v>33.64</v>
      </c>
      <c r="L357" s="160">
        <f t="shared" si="158"/>
        <v>33.64</v>
      </c>
      <c r="M357" s="160">
        <f t="shared" si="159"/>
        <v>33.64</v>
      </c>
      <c r="N357" s="160">
        <f t="shared" si="160"/>
        <v>33.64</v>
      </c>
      <c r="O357" s="5" t="s">
        <v>21</v>
      </c>
      <c r="P357" s="166"/>
      <c r="Q357" s="18" t="s">
        <v>520</v>
      </c>
    </row>
    <row r="358" spans="1:17" ht="25.5" x14ac:dyDescent="0.25">
      <c r="A358" s="8">
        <v>14</v>
      </c>
      <c r="B358" s="186"/>
      <c r="C358" s="7" t="s">
        <v>167</v>
      </c>
      <c r="D358" s="4" t="s">
        <v>77</v>
      </c>
      <c r="E358" s="118"/>
      <c r="F358" s="119">
        <v>2</v>
      </c>
      <c r="G358" s="119" t="s">
        <v>71</v>
      </c>
      <c r="H358" s="216">
        <v>148.47999999999999</v>
      </c>
      <c r="I358" s="97">
        <f t="shared" si="156"/>
        <v>296.95999999999998</v>
      </c>
      <c r="J358" s="235" t="s">
        <v>76</v>
      </c>
      <c r="K358" s="160">
        <f t="shared" si="157"/>
        <v>74.239999999999995</v>
      </c>
      <c r="L358" s="160">
        <f t="shared" si="158"/>
        <v>74.239999999999995</v>
      </c>
      <c r="M358" s="160">
        <f t="shared" si="159"/>
        <v>74.239999999999995</v>
      </c>
      <c r="N358" s="160">
        <f t="shared" si="160"/>
        <v>74.239999999999995</v>
      </c>
      <c r="O358" s="5" t="s">
        <v>21</v>
      </c>
      <c r="P358" s="166"/>
      <c r="Q358" s="18" t="s">
        <v>520</v>
      </c>
    </row>
    <row r="359" spans="1:17" ht="25.5" x14ac:dyDescent="0.25">
      <c r="A359" s="8">
        <v>15</v>
      </c>
      <c r="B359" s="186"/>
      <c r="C359" s="7" t="s">
        <v>168</v>
      </c>
      <c r="D359" s="4" t="s">
        <v>77</v>
      </c>
      <c r="E359" s="118"/>
      <c r="F359" s="119">
        <v>2</v>
      </c>
      <c r="G359" s="119" t="s">
        <v>71</v>
      </c>
      <c r="H359" s="216">
        <v>974.4</v>
      </c>
      <c r="I359" s="97">
        <f t="shared" si="156"/>
        <v>1948.8</v>
      </c>
      <c r="J359" s="235" t="s">
        <v>76</v>
      </c>
      <c r="K359" s="160">
        <f t="shared" si="157"/>
        <v>487.2</v>
      </c>
      <c r="L359" s="160">
        <f t="shared" si="158"/>
        <v>487.2</v>
      </c>
      <c r="M359" s="160">
        <f t="shared" si="159"/>
        <v>487.2</v>
      </c>
      <c r="N359" s="160">
        <f t="shared" si="160"/>
        <v>487.2</v>
      </c>
      <c r="O359" s="5" t="s">
        <v>21</v>
      </c>
      <c r="P359" s="166"/>
      <c r="Q359" s="18" t="s">
        <v>520</v>
      </c>
    </row>
    <row r="360" spans="1:17" ht="25.5" x14ac:dyDescent="0.25">
      <c r="A360" s="8">
        <v>16</v>
      </c>
      <c r="B360" s="186"/>
      <c r="C360" s="7" t="s">
        <v>169</v>
      </c>
      <c r="D360" s="4" t="s">
        <v>77</v>
      </c>
      <c r="E360" s="118"/>
      <c r="F360" s="119">
        <v>4</v>
      </c>
      <c r="G360" s="119" t="s">
        <v>71</v>
      </c>
      <c r="H360" s="216">
        <v>10.961999999999998</v>
      </c>
      <c r="I360" s="97">
        <f t="shared" si="156"/>
        <v>43.847999999999992</v>
      </c>
      <c r="J360" s="235" t="s">
        <v>76</v>
      </c>
      <c r="K360" s="160">
        <f t="shared" si="157"/>
        <v>10.961999999999998</v>
      </c>
      <c r="L360" s="160">
        <f t="shared" si="158"/>
        <v>10.961999999999998</v>
      </c>
      <c r="M360" s="160">
        <f t="shared" si="159"/>
        <v>10.961999999999998</v>
      </c>
      <c r="N360" s="160">
        <f t="shared" si="160"/>
        <v>10.961999999999998</v>
      </c>
      <c r="O360" s="5" t="s">
        <v>21</v>
      </c>
      <c r="P360" s="166"/>
      <c r="Q360" s="18" t="s">
        <v>520</v>
      </c>
    </row>
    <row r="361" spans="1:17" ht="25.5" x14ac:dyDescent="0.25">
      <c r="A361" s="8">
        <v>18</v>
      </c>
      <c r="B361" s="186"/>
      <c r="C361" s="7" t="s">
        <v>170</v>
      </c>
      <c r="D361" s="4" t="s">
        <v>77</v>
      </c>
      <c r="E361" s="118"/>
      <c r="F361" s="119">
        <v>4</v>
      </c>
      <c r="G361" s="119" t="s">
        <v>71</v>
      </c>
      <c r="H361" s="216">
        <v>97.996799999999993</v>
      </c>
      <c r="I361" s="97">
        <f t="shared" si="156"/>
        <v>391.98719999999997</v>
      </c>
      <c r="J361" s="235" t="s">
        <v>76</v>
      </c>
      <c r="K361" s="160">
        <f t="shared" si="157"/>
        <v>97.996799999999993</v>
      </c>
      <c r="L361" s="160">
        <f t="shared" si="158"/>
        <v>97.996799999999993</v>
      </c>
      <c r="M361" s="160">
        <f t="shared" si="159"/>
        <v>97.996799999999993</v>
      </c>
      <c r="N361" s="160">
        <f t="shared" si="160"/>
        <v>97.996799999999993</v>
      </c>
      <c r="O361" s="5" t="s">
        <v>21</v>
      </c>
      <c r="P361" s="166"/>
      <c r="Q361" s="18" t="s">
        <v>520</v>
      </c>
    </row>
    <row r="362" spans="1:17" ht="25.5" x14ac:dyDescent="0.25">
      <c r="A362" s="8">
        <v>19</v>
      </c>
      <c r="B362" s="186"/>
      <c r="C362" s="7" t="s">
        <v>171</v>
      </c>
      <c r="D362" s="4" t="s">
        <v>77</v>
      </c>
      <c r="E362" s="118"/>
      <c r="F362" s="119">
        <v>10</v>
      </c>
      <c r="G362" s="119" t="s">
        <v>117</v>
      </c>
      <c r="H362" s="216">
        <v>54.983999999999995</v>
      </c>
      <c r="I362" s="97">
        <f t="shared" si="156"/>
        <v>549.83999999999992</v>
      </c>
      <c r="J362" s="235" t="s">
        <v>76</v>
      </c>
      <c r="K362" s="160">
        <f t="shared" si="157"/>
        <v>137.45999999999998</v>
      </c>
      <c r="L362" s="160">
        <f t="shared" si="158"/>
        <v>137.45999999999998</v>
      </c>
      <c r="M362" s="160">
        <f t="shared" si="159"/>
        <v>137.45999999999998</v>
      </c>
      <c r="N362" s="160">
        <f t="shared" si="160"/>
        <v>137.45999999999998</v>
      </c>
      <c r="O362" s="5" t="s">
        <v>21</v>
      </c>
      <c r="P362" s="166"/>
      <c r="Q362" s="18" t="s">
        <v>520</v>
      </c>
    </row>
    <row r="363" spans="1:17" ht="25.5" x14ac:dyDescent="0.25">
      <c r="A363" s="8">
        <v>20</v>
      </c>
      <c r="B363" s="186"/>
      <c r="C363" s="7" t="s">
        <v>172</v>
      </c>
      <c r="D363" s="4" t="s">
        <v>77</v>
      </c>
      <c r="E363" s="118"/>
      <c r="F363" s="119">
        <v>2</v>
      </c>
      <c r="G363" s="119" t="s">
        <v>71</v>
      </c>
      <c r="H363" s="216">
        <v>2464.6304</v>
      </c>
      <c r="I363" s="97">
        <f t="shared" si="156"/>
        <v>4929.2608</v>
      </c>
      <c r="J363" s="235" t="s">
        <v>76</v>
      </c>
      <c r="K363" s="160">
        <f t="shared" si="157"/>
        <v>1232.3152</v>
      </c>
      <c r="L363" s="160">
        <f t="shared" si="158"/>
        <v>1232.3152</v>
      </c>
      <c r="M363" s="160">
        <f t="shared" si="159"/>
        <v>1232.3152</v>
      </c>
      <c r="N363" s="160">
        <f t="shared" si="160"/>
        <v>1232.3152</v>
      </c>
      <c r="O363" s="5" t="s">
        <v>21</v>
      </c>
      <c r="P363" s="166"/>
      <c r="Q363" s="18" t="s">
        <v>520</v>
      </c>
    </row>
    <row r="364" spans="1:17" ht="25.5" x14ac:dyDescent="0.25">
      <c r="A364" s="8">
        <v>21</v>
      </c>
      <c r="B364" s="186"/>
      <c r="C364" s="7" t="s">
        <v>173</v>
      </c>
      <c r="D364" s="4" t="s">
        <v>77</v>
      </c>
      <c r="E364" s="118"/>
      <c r="F364" s="119">
        <v>2</v>
      </c>
      <c r="G364" s="119" t="s">
        <v>71</v>
      </c>
      <c r="H364" s="216">
        <v>36.887999999999998</v>
      </c>
      <c r="I364" s="97">
        <f t="shared" si="156"/>
        <v>73.775999999999996</v>
      </c>
      <c r="J364" s="235" t="s">
        <v>76</v>
      </c>
      <c r="K364" s="160">
        <f t="shared" si="157"/>
        <v>18.443999999999999</v>
      </c>
      <c r="L364" s="160">
        <f t="shared" si="158"/>
        <v>18.443999999999999</v>
      </c>
      <c r="M364" s="160">
        <f t="shared" si="159"/>
        <v>18.443999999999999</v>
      </c>
      <c r="N364" s="160">
        <f t="shared" si="160"/>
        <v>18.443999999999999</v>
      </c>
      <c r="O364" s="5" t="s">
        <v>21</v>
      </c>
      <c r="P364" s="166"/>
      <c r="Q364" s="18" t="s">
        <v>520</v>
      </c>
    </row>
    <row r="365" spans="1:17" ht="25.5" x14ac:dyDescent="0.25">
      <c r="A365" s="8">
        <v>22</v>
      </c>
      <c r="B365" s="186"/>
      <c r="C365" s="7" t="s">
        <v>174</v>
      </c>
      <c r="D365" s="4" t="s">
        <v>77</v>
      </c>
      <c r="E365" s="118"/>
      <c r="F365" s="119">
        <v>8</v>
      </c>
      <c r="G365" s="119" t="s">
        <v>71</v>
      </c>
      <c r="H365" s="216">
        <v>86.999999999999986</v>
      </c>
      <c r="I365" s="97">
        <f t="shared" si="156"/>
        <v>695.99999999999989</v>
      </c>
      <c r="J365" s="235" t="s">
        <v>76</v>
      </c>
      <c r="K365" s="160">
        <f t="shared" si="157"/>
        <v>173.99999999999997</v>
      </c>
      <c r="L365" s="160">
        <f t="shared" si="158"/>
        <v>173.99999999999997</v>
      </c>
      <c r="M365" s="160">
        <f t="shared" si="159"/>
        <v>173.99999999999997</v>
      </c>
      <c r="N365" s="160">
        <f t="shared" si="160"/>
        <v>173.99999999999997</v>
      </c>
      <c r="O365" s="5" t="s">
        <v>21</v>
      </c>
      <c r="P365" s="166"/>
      <c r="Q365" s="18" t="s">
        <v>520</v>
      </c>
    </row>
    <row r="366" spans="1:17" ht="25.5" x14ac:dyDescent="0.25">
      <c r="A366" s="8">
        <v>23</v>
      </c>
      <c r="B366" s="186"/>
      <c r="C366" s="7" t="s">
        <v>175</v>
      </c>
      <c r="D366" s="4" t="s">
        <v>77</v>
      </c>
      <c r="E366" s="118"/>
      <c r="F366" s="119">
        <v>4</v>
      </c>
      <c r="G366" s="119" t="s">
        <v>71</v>
      </c>
      <c r="H366" s="216">
        <v>43.848000000000006</v>
      </c>
      <c r="I366" s="97">
        <f t="shared" si="156"/>
        <v>175.39200000000002</v>
      </c>
      <c r="J366" s="235" t="s">
        <v>76</v>
      </c>
      <c r="K366" s="160">
        <f t="shared" si="157"/>
        <v>43.848000000000006</v>
      </c>
      <c r="L366" s="160">
        <f t="shared" si="158"/>
        <v>43.848000000000006</v>
      </c>
      <c r="M366" s="160">
        <f t="shared" si="159"/>
        <v>43.848000000000006</v>
      </c>
      <c r="N366" s="160">
        <f t="shared" si="160"/>
        <v>43.848000000000006</v>
      </c>
      <c r="O366" s="5" t="s">
        <v>21</v>
      </c>
      <c r="P366" s="166"/>
      <c r="Q366" s="18" t="s">
        <v>520</v>
      </c>
    </row>
    <row r="367" spans="1:17" ht="25.5" x14ac:dyDescent="0.25">
      <c r="A367" s="8">
        <v>24</v>
      </c>
      <c r="B367" s="186"/>
      <c r="C367" s="7" t="s">
        <v>176</v>
      </c>
      <c r="D367" s="4" t="s">
        <v>77</v>
      </c>
      <c r="E367" s="118"/>
      <c r="F367" s="119">
        <v>2</v>
      </c>
      <c r="G367" s="119" t="s">
        <v>71</v>
      </c>
      <c r="H367" s="216">
        <v>65.771999999999991</v>
      </c>
      <c r="I367" s="97">
        <f t="shared" si="156"/>
        <v>131.54399999999998</v>
      </c>
      <c r="J367" s="235" t="s">
        <v>76</v>
      </c>
      <c r="K367" s="160">
        <f t="shared" si="157"/>
        <v>32.885999999999996</v>
      </c>
      <c r="L367" s="160">
        <f t="shared" si="158"/>
        <v>32.885999999999996</v>
      </c>
      <c r="M367" s="160">
        <f t="shared" si="159"/>
        <v>32.885999999999996</v>
      </c>
      <c r="N367" s="160">
        <f t="shared" si="160"/>
        <v>32.885999999999996</v>
      </c>
      <c r="O367" s="5" t="s">
        <v>21</v>
      </c>
      <c r="P367" s="166"/>
      <c r="Q367" s="18" t="s">
        <v>520</v>
      </c>
    </row>
    <row r="368" spans="1:17" ht="25.5" x14ac:dyDescent="0.25">
      <c r="A368" s="8">
        <v>25</v>
      </c>
      <c r="B368" s="186"/>
      <c r="C368" s="7" t="s">
        <v>177</v>
      </c>
      <c r="D368" s="4" t="s">
        <v>77</v>
      </c>
      <c r="E368" s="118"/>
      <c r="F368" s="119">
        <v>2</v>
      </c>
      <c r="G368" s="119" t="s">
        <v>71</v>
      </c>
      <c r="H368" s="216">
        <v>48.72</v>
      </c>
      <c r="I368" s="97">
        <f t="shared" si="156"/>
        <v>97.44</v>
      </c>
      <c r="J368" s="235" t="s">
        <v>76</v>
      </c>
      <c r="K368" s="160">
        <f t="shared" si="157"/>
        <v>24.36</v>
      </c>
      <c r="L368" s="160">
        <f t="shared" si="158"/>
        <v>24.36</v>
      </c>
      <c r="M368" s="160">
        <f t="shared" si="159"/>
        <v>24.36</v>
      </c>
      <c r="N368" s="160">
        <f t="shared" si="160"/>
        <v>24.36</v>
      </c>
      <c r="O368" s="5" t="s">
        <v>21</v>
      </c>
      <c r="P368" s="166"/>
      <c r="Q368" s="18" t="s">
        <v>520</v>
      </c>
    </row>
    <row r="369" spans="1:17" ht="25.5" x14ac:dyDescent="0.25">
      <c r="A369" s="8">
        <v>26</v>
      </c>
      <c r="B369" s="186"/>
      <c r="C369" s="7" t="s">
        <v>178</v>
      </c>
      <c r="D369" s="4" t="s">
        <v>77</v>
      </c>
      <c r="E369" s="118"/>
      <c r="F369" s="119">
        <v>2</v>
      </c>
      <c r="G369" s="119" t="s">
        <v>71</v>
      </c>
      <c r="H369" s="216">
        <v>148.47999999999999</v>
      </c>
      <c r="I369" s="97">
        <f t="shared" si="156"/>
        <v>296.95999999999998</v>
      </c>
      <c r="J369" s="235" t="s">
        <v>76</v>
      </c>
      <c r="K369" s="160">
        <f t="shared" si="157"/>
        <v>74.239999999999995</v>
      </c>
      <c r="L369" s="160">
        <f t="shared" si="158"/>
        <v>74.239999999999995</v>
      </c>
      <c r="M369" s="160">
        <f t="shared" si="159"/>
        <v>74.239999999999995</v>
      </c>
      <c r="N369" s="160">
        <f t="shared" si="160"/>
        <v>74.239999999999995</v>
      </c>
      <c r="O369" s="5" t="s">
        <v>21</v>
      </c>
      <c r="P369" s="166"/>
      <c r="Q369" s="18" t="s">
        <v>520</v>
      </c>
    </row>
    <row r="370" spans="1:17" ht="25.5" x14ac:dyDescent="0.25">
      <c r="A370" s="8">
        <v>27</v>
      </c>
      <c r="B370" s="186"/>
      <c r="C370" s="7" t="s">
        <v>179</v>
      </c>
      <c r="D370" s="4" t="s">
        <v>77</v>
      </c>
      <c r="E370" s="118"/>
      <c r="F370" s="119">
        <v>2</v>
      </c>
      <c r="G370" s="119" t="s">
        <v>71</v>
      </c>
      <c r="H370" s="216">
        <v>38.279999999999994</v>
      </c>
      <c r="I370" s="97">
        <f t="shared" si="156"/>
        <v>76.559999999999988</v>
      </c>
      <c r="J370" s="235" t="s">
        <v>76</v>
      </c>
      <c r="K370" s="160">
        <f t="shared" si="157"/>
        <v>19.139999999999997</v>
      </c>
      <c r="L370" s="160">
        <f t="shared" si="158"/>
        <v>19.139999999999997</v>
      </c>
      <c r="M370" s="160">
        <f t="shared" si="159"/>
        <v>19.139999999999997</v>
      </c>
      <c r="N370" s="160">
        <f t="shared" si="160"/>
        <v>19.139999999999997</v>
      </c>
      <c r="O370" s="5" t="s">
        <v>21</v>
      </c>
      <c r="P370" s="166"/>
      <c r="Q370" s="18" t="s">
        <v>520</v>
      </c>
    </row>
    <row r="371" spans="1:17" ht="25.5" x14ac:dyDescent="0.25">
      <c r="A371" s="8">
        <v>28</v>
      </c>
      <c r="B371" s="186"/>
      <c r="C371" s="7" t="s">
        <v>180</v>
      </c>
      <c r="D371" s="4" t="s">
        <v>77</v>
      </c>
      <c r="E371" s="118"/>
      <c r="F371" s="119">
        <v>2</v>
      </c>
      <c r="G371" s="119" t="s">
        <v>117</v>
      </c>
      <c r="H371" s="216">
        <v>133.4288</v>
      </c>
      <c r="I371" s="97">
        <f t="shared" si="156"/>
        <v>266.85759999999999</v>
      </c>
      <c r="J371" s="235" t="s">
        <v>76</v>
      </c>
      <c r="K371" s="160">
        <f t="shared" si="157"/>
        <v>66.714399999999998</v>
      </c>
      <c r="L371" s="160">
        <f t="shared" si="158"/>
        <v>66.714399999999998</v>
      </c>
      <c r="M371" s="160">
        <f t="shared" si="159"/>
        <v>66.714399999999998</v>
      </c>
      <c r="N371" s="160">
        <f t="shared" si="160"/>
        <v>66.714399999999998</v>
      </c>
      <c r="O371" s="5" t="s">
        <v>21</v>
      </c>
      <c r="P371" s="166"/>
      <c r="Q371" s="18" t="s">
        <v>520</v>
      </c>
    </row>
    <row r="372" spans="1:17" ht="25.5" x14ac:dyDescent="0.25">
      <c r="A372" s="8">
        <v>29</v>
      </c>
      <c r="B372" s="186"/>
      <c r="C372" s="7" t="s">
        <v>181</v>
      </c>
      <c r="D372" s="4" t="s">
        <v>77</v>
      </c>
      <c r="E372" s="118"/>
      <c r="F372" s="119">
        <v>6</v>
      </c>
      <c r="G372" s="119" t="s">
        <v>117</v>
      </c>
      <c r="H372" s="216">
        <v>1058.998</v>
      </c>
      <c r="I372" s="97">
        <f t="shared" si="156"/>
        <v>6353.9880000000003</v>
      </c>
      <c r="J372" s="235" t="s">
        <v>76</v>
      </c>
      <c r="K372" s="160">
        <f t="shared" si="157"/>
        <v>1588.4970000000001</v>
      </c>
      <c r="L372" s="160">
        <f t="shared" si="158"/>
        <v>1588.4970000000001</v>
      </c>
      <c r="M372" s="160">
        <f t="shared" si="159"/>
        <v>1588.4970000000001</v>
      </c>
      <c r="N372" s="160">
        <f t="shared" si="160"/>
        <v>1588.4970000000001</v>
      </c>
      <c r="O372" s="5" t="s">
        <v>21</v>
      </c>
      <c r="P372" s="166"/>
      <c r="Q372" s="18" t="s">
        <v>520</v>
      </c>
    </row>
    <row r="373" spans="1:17" ht="25.5" x14ac:dyDescent="0.25">
      <c r="A373" s="8">
        <v>30</v>
      </c>
      <c r="B373" s="186"/>
      <c r="C373" s="7" t="s">
        <v>182</v>
      </c>
      <c r="D373" s="4" t="s">
        <v>77</v>
      </c>
      <c r="E373" s="118"/>
      <c r="F373" s="119">
        <v>2</v>
      </c>
      <c r="G373" s="119" t="s">
        <v>71</v>
      </c>
      <c r="H373" s="216">
        <v>4.9996</v>
      </c>
      <c r="I373" s="97">
        <f t="shared" si="156"/>
        <v>9.9992000000000001</v>
      </c>
      <c r="J373" s="235" t="s">
        <v>76</v>
      </c>
      <c r="K373" s="160">
        <f t="shared" si="157"/>
        <v>2.4998</v>
      </c>
      <c r="L373" s="160">
        <f t="shared" si="158"/>
        <v>2.4998</v>
      </c>
      <c r="M373" s="160">
        <f t="shared" si="159"/>
        <v>2.4998</v>
      </c>
      <c r="N373" s="160">
        <f t="shared" si="160"/>
        <v>2.4998</v>
      </c>
      <c r="O373" s="5" t="s">
        <v>21</v>
      </c>
      <c r="P373" s="166"/>
      <c r="Q373" s="18" t="s">
        <v>520</v>
      </c>
    </row>
    <row r="374" spans="1:17" ht="25.5" x14ac:dyDescent="0.25">
      <c r="A374" s="8">
        <v>31</v>
      </c>
      <c r="B374" s="186"/>
      <c r="C374" s="7" t="s">
        <v>183</v>
      </c>
      <c r="D374" s="4" t="s">
        <v>77</v>
      </c>
      <c r="E374" s="118"/>
      <c r="F374" s="119">
        <v>2</v>
      </c>
      <c r="G374" s="119" t="s">
        <v>71</v>
      </c>
      <c r="H374" s="216">
        <v>26.099999999999998</v>
      </c>
      <c r="I374" s="97">
        <f t="shared" si="156"/>
        <v>52.199999999999996</v>
      </c>
      <c r="J374" s="235" t="s">
        <v>76</v>
      </c>
      <c r="K374" s="160">
        <f t="shared" si="157"/>
        <v>13.049999999999999</v>
      </c>
      <c r="L374" s="160">
        <f t="shared" si="158"/>
        <v>13.049999999999999</v>
      </c>
      <c r="M374" s="160">
        <f t="shared" si="159"/>
        <v>13.049999999999999</v>
      </c>
      <c r="N374" s="160">
        <f t="shared" si="160"/>
        <v>13.049999999999999</v>
      </c>
      <c r="O374" s="5" t="s">
        <v>21</v>
      </c>
      <c r="P374" s="166"/>
      <c r="Q374" s="18" t="s">
        <v>520</v>
      </c>
    </row>
    <row r="375" spans="1:17" ht="25.5" x14ac:dyDescent="0.25">
      <c r="A375" s="8">
        <v>32</v>
      </c>
      <c r="B375" s="186"/>
      <c r="C375" s="7" t="s">
        <v>184</v>
      </c>
      <c r="D375" s="4" t="s">
        <v>77</v>
      </c>
      <c r="E375" s="118"/>
      <c r="F375" s="119">
        <v>2</v>
      </c>
      <c r="G375" s="119" t="s">
        <v>71</v>
      </c>
      <c r="H375" s="216">
        <v>106.71999999999998</v>
      </c>
      <c r="I375" s="97">
        <f t="shared" si="156"/>
        <v>213.43999999999997</v>
      </c>
      <c r="J375" s="235" t="s">
        <v>76</v>
      </c>
      <c r="K375" s="160">
        <f t="shared" si="157"/>
        <v>53.359999999999992</v>
      </c>
      <c r="L375" s="160">
        <f t="shared" si="158"/>
        <v>53.359999999999992</v>
      </c>
      <c r="M375" s="160">
        <f t="shared" si="159"/>
        <v>53.359999999999992</v>
      </c>
      <c r="N375" s="160">
        <f t="shared" si="160"/>
        <v>53.359999999999992</v>
      </c>
      <c r="O375" s="5" t="s">
        <v>21</v>
      </c>
      <c r="P375" s="166"/>
      <c r="Q375" s="18" t="s">
        <v>520</v>
      </c>
    </row>
    <row r="376" spans="1:17" ht="25.5" x14ac:dyDescent="0.25">
      <c r="A376" s="8">
        <v>33</v>
      </c>
      <c r="B376" s="186"/>
      <c r="C376" s="7" t="s">
        <v>185</v>
      </c>
      <c r="D376" s="4" t="s">
        <v>77</v>
      </c>
      <c r="E376" s="118"/>
      <c r="F376" s="119">
        <v>30</v>
      </c>
      <c r="G376" s="119" t="s">
        <v>71</v>
      </c>
      <c r="H376" s="216">
        <v>85.97</v>
      </c>
      <c r="I376" s="97">
        <f t="shared" si="156"/>
        <v>2579.1</v>
      </c>
      <c r="J376" s="235" t="s">
        <v>76</v>
      </c>
      <c r="K376" s="160">
        <f t="shared" si="157"/>
        <v>644.77499999999998</v>
      </c>
      <c r="L376" s="160">
        <f t="shared" si="158"/>
        <v>644.77499999999998</v>
      </c>
      <c r="M376" s="160">
        <f t="shared" si="159"/>
        <v>644.77499999999998</v>
      </c>
      <c r="N376" s="160">
        <f t="shared" si="160"/>
        <v>644.77499999999998</v>
      </c>
      <c r="O376" s="5" t="s">
        <v>21</v>
      </c>
      <c r="P376" s="166"/>
      <c r="Q376" s="18" t="s">
        <v>520</v>
      </c>
    </row>
    <row r="377" spans="1:17" ht="25.5" x14ac:dyDescent="0.25">
      <c r="A377" s="8">
        <v>34</v>
      </c>
      <c r="B377" s="186"/>
      <c r="C377" s="7" t="s">
        <v>186</v>
      </c>
      <c r="D377" s="4" t="s">
        <v>77</v>
      </c>
      <c r="E377" s="118"/>
      <c r="F377" s="119">
        <v>2</v>
      </c>
      <c r="G377" s="119" t="s">
        <v>71</v>
      </c>
      <c r="H377" s="216">
        <v>33.500799999999998</v>
      </c>
      <c r="I377" s="97">
        <f t="shared" si="156"/>
        <v>67.001599999999996</v>
      </c>
      <c r="J377" s="235" t="s">
        <v>76</v>
      </c>
      <c r="K377" s="160">
        <f t="shared" si="157"/>
        <v>16.750399999999999</v>
      </c>
      <c r="L377" s="160">
        <f t="shared" si="158"/>
        <v>16.750399999999999</v>
      </c>
      <c r="M377" s="160">
        <f t="shared" si="159"/>
        <v>16.750399999999999</v>
      </c>
      <c r="N377" s="160">
        <f t="shared" si="160"/>
        <v>16.750399999999999</v>
      </c>
      <c r="O377" s="5" t="s">
        <v>21</v>
      </c>
      <c r="P377" s="166"/>
      <c r="Q377" s="18" t="s">
        <v>520</v>
      </c>
    </row>
    <row r="378" spans="1:17" ht="25.5" x14ac:dyDescent="0.25">
      <c r="A378" s="8">
        <v>35</v>
      </c>
      <c r="B378" s="186"/>
      <c r="C378" s="7" t="s">
        <v>187</v>
      </c>
      <c r="D378" s="4" t="s">
        <v>77</v>
      </c>
      <c r="E378" s="118"/>
      <c r="F378" s="119">
        <v>4</v>
      </c>
      <c r="G378" s="119" t="s">
        <v>71</v>
      </c>
      <c r="H378" s="216">
        <v>33.524000000000001</v>
      </c>
      <c r="I378" s="97">
        <f t="shared" si="156"/>
        <v>134.096</v>
      </c>
      <c r="J378" s="235" t="s">
        <v>76</v>
      </c>
      <c r="K378" s="160">
        <f t="shared" si="157"/>
        <v>33.524000000000001</v>
      </c>
      <c r="L378" s="160">
        <f t="shared" si="158"/>
        <v>33.524000000000001</v>
      </c>
      <c r="M378" s="160">
        <f t="shared" si="159"/>
        <v>33.524000000000001</v>
      </c>
      <c r="N378" s="160">
        <f t="shared" si="160"/>
        <v>33.524000000000001</v>
      </c>
      <c r="O378" s="5" t="s">
        <v>21</v>
      </c>
      <c r="P378" s="166"/>
      <c r="Q378" s="18" t="s">
        <v>520</v>
      </c>
    </row>
    <row r="379" spans="1:17" ht="25.5" x14ac:dyDescent="0.25">
      <c r="A379" s="8">
        <v>36</v>
      </c>
      <c r="B379" s="186"/>
      <c r="C379" s="7" t="s">
        <v>188</v>
      </c>
      <c r="D379" s="4" t="s">
        <v>77</v>
      </c>
      <c r="E379" s="118"/>
      <c r="F379" s="119">
        <v>20</v>
      </c>
      <c r="G379" s="119" t="s">
        <v>71</v>
      </c>
      <c r="H379" s="216">
        <v>30</v>
      </c>
      <c r="I379" s="97">
        <f t="shared" si="156"/>
        <v>600</v>
      </c>
      <c r="J379" s="235" t="s">
        <v>76</v>
      </c>
      <c r="K379" s="160">
        <f t="shared" si="157"/>
        <v>150</v>
      </c>
      <c r="L379" s="160">
        <f t="shared" si="158"/>
        <v>150</v>
      </c>
      <c r="M379" s="160">
        <f t="shared" si="159"/>
        <v>150</v>
      </c>
      <c r="N379" s="160">
        <f t="shared" si="160"/>
        <v>150</v>
      </c>
      <c r="O379" s="5" t="s">
        <v>21</v>
      </c>
      <c r="P379" s="166"/>
      <c r="Q379" s="18" t="s">
        <v>520</v>
      </c>
    </row>
    <row r="380" spans="1:17" ht="25.5" x14ac:dyDescent="0.25">
      <c r="A380" s="8">
        <v>37</v>
      </c>
      <c r="B380" s="186"/>
      <c r="C380" s="7" t="s">
        <v>189</v>
      </c>
      <c r="D380" s="4" t="s">
        <v>77</v>
      </c>
      <c r="E380" s="118"/>
      <c r="F380" s="119">
        <v>10</v>
      </c>
      <c r="G380" s="119" t="s">
        <v>71</v>
      </c>
      <c r="H380" s="216">
        <v>3.944</v>
      </c>
      <c r="I380" s="97">
        <f t="shared" si="156"/>
        <v>39.44</v>
      </c>
      <c r="J380" s="235" t="s">
        <v>76</v>
      </c>
      <c r="K380" s="160">
        <f t="shared" si="157"/>
        <v>9.86</v>
      </c>
      <c r="L380" s="160">
        <f t="shared" si="158"/>
        <v>9.86</v>
      </c>
      <c r="M380" s="160">
        <f t="shared" si="159"/>
        <v>9.86</v>
      </c>
      <c r="N380" s="160">
        <f t="shared" si="160"/>
        <v>9.86</v>
      </c>
      <c r="O380" s="5" t="s">
        <v>21</v>
      </c>
      <c r="P380" s="166"/>
      <c r="Q380" s="18" t="s">
        <v>520</v>
      </c>
    </row>
    <row r="381" spans="1:17" ht="25.5" x14ac:dyDescent="0.25">
      <c r="A381" s="8">
        <v>38</v>
      </c>
      <c r="B381" s="186"/>
      <c r="C381" s="7" t="s">
        <v>190</v>
      </c>
      <c r="D381" s="4" t="s">
        <v>77</v>
      </c>
      <c r="E381" s="118"/>
      <c r="F381" s="119">
        <v>4</v>
      </c>
      <c r="G381" s="119" t="s">
        <v>71</v>
      </c>
      <c r="H381" s="216">
        <v>146.16</v>
      </c>
      <c r="I381" s="97">
        <f t="shared" si="156"/>
        <v>584.64</v>
      </c>
      <c r="J381" s="235" t="s">
        <v>76</v>
      </c>
      <c r="K381" s="160">
        <f t="shared" si="157"/>
        <v>146.16</v>
      </c>
      <c r="L381" s="160">
        <f t="shared" si="158"/>
        <v>146.16</v>
      </c>
      <c r="M381" s="160">
        <f t="shared" si="159"/>
        <v>146.16</v>
      </c>
      <c r="N381" s="160">
        <f t="shared" si="160"/>
        <v>146.16</v>
      </c>
      <c r="O381" s="5" t="s">
        <v>21</v>
      </c>
      <c r="P381" s="166"/>
      <c r="Q381" s="18" t="s">
        <v>520</v>
      </c>
    </row>
    <row r="382" spans="1:17" ht="25.5" x14ac:dyDescent="0.25">
      <c r="A382" s="8">
        <v>39</v>
      </c>
      <c r="B382" s="186"/>
      <c r="C382" s="7" t="s">
        <v>191</v>
      </c>
      <c r="D382" s="4" t="s">
        <v>77</v>
      </c>
      <c r="E382" s="118"/>
      <c r="F382" s="119">
        <v>10</v>
      </c>
      <c r="G382" s="119" t="s">
        <v>71</v>
      </c>
      <c r="H382" s="216">
        <v>59.16</v>
      </c>
      <c r="I382" s="97">
        <f t="shared" si="156"/>
        <v>591.59999999999991</v>
      </c>
      <c r="J382" s="235" t="s">
        <v>76</v>
      </c>
      <c r="K382" s="160">
        <f t="shared" si="157"/>
        <v>147.89999999999998</v>
      </c>
      <c r="L382" s="160">
        <f t="shared" si="158"/>
        <v>147.89999999999998</v>
      </c>
      <c r="M382" s="160">
        <f t="shared" si="159"/>
        <v>147.89999999999998</v>
      </c>
      <c r="N382" s="160">
        <f t="shared" si="160"/>
        <v>147.89999999999998</v>
      </c>
      <c r="O382" s="5" t="s">
        <v>21</v>
      </c>
      <c r="P382" s="166"/>
      <c r="Q382" s="18" t="s">
        <v>520</v>
      </c>
    </row>
    <row r="383" spans="1:17" s="11" customFormat="1" x14ac:dyDescent="0.2">
      <c r="A383" s="12"/>
      <c r="B383" s="174" t="s">
        <v>192</v>
      </c>
      <c r="C383" s="37" t="s">
        <v>193</v>
      </c>
      <c r="D383" s="12"/>
      <c r="E383" s="135"/>
      <c r="F383" s="135"/>
      <c r="G383" s="135"/>
      <c r="H383" s="225"/>
      <c r="I383" s="104">
        <f>SUM(I384)</f>
        <v>1314212.06</v>
      </c>
      <c r="J383" s="202"/>
      <c r="K383" s="93"/>
      <c r="L383" s="93"/>
      <c r="M383" s="93"/>
      <c r="N383" s="93"/>
      <c r="O383" s="202"/>
      <c r="P383" s="202"/>
      <c r="Q383" s="209"/>
    </row>
    <row r="384" spans="1:17" ht="25.5" x14ac:dyDescent="0.2">
      <c r="A384" s="9">
        <v>1</v>
      </c>
      <c r="B384" s="191"/>
      <c r="C384" s="9" t="s">
        <v>283</v>
      </c>
      <c r="D384" s="4" t="s">
        <v>77</v>
      </c>
      <c r="E384" s="118"/>
      <c r="F384" s="197">
        <v>58793.429733019868</v>
      </c>
      <c r="G384" s="118" t="s">
        <v>196</v>
      </c>
      <c r="H384" s="220">
        <v>22.353042949999999</v>
      </c>
      <c r="I384" s="97">
        <f>F384*H384</f>
        <v>1314212.06</v>
      </c>
      <c r="J384" s="235" t="s">
        <v>76</v>
      </c>
      <c r="K384" s="160">
        <f t="shared" ref="K384" si="161">I384/4</f>
        <v>328553.01500000001</v>
      </c>
      <c r="L384" s="160">
        <f t="shared" ref="L384" si="162">I384/4</f>
        <v>328553.01500000001</v>
      </c>
      <c r="M384" s="160">
        <f t="shared" ref="M384" si="163">I384/4</f>
        <v>328553.01500000001</v>
      </c>
      <c r="N384" s="160">
        <f t="shared" ref="N384" si="164">I384/4</f>
        <v>328553.01500000001</v>
      </c>
      <c r="O384" s="5" t="s">
        <v>21</v>
      </c>
      <c r="P384" s="166"/>
      <c r="Q384" s="18" t="s">
        <v>520</v>
      </c>
    </row>
    <row r="385" spans="1:17" s="11" customFormat="1" x14ac:dyDescent="0.2">
      <c r="A385" s="12"/>
      <c r="B385" s="193" t="s">
        <v>284</v>
      </c>
      <c r="C385" s="40" t="s">
        <v>285</v>
      </c>
      <c r="D385" s="12"/>
      <c r="E385" s="135"/>
      <c r="F385" s="135"/>
      <c r="G385" s="135"/>
      <c r="H385" s="220"/>
      <c r="I385" s="104">
        <f>SUM(I386:I398)</f>
        <v>26815.98</v>
      </c>
      <c r="J385" s="202"/>
      <c r="K385" s="93"/>
      <c r="L385" s="93"/>
      <c r="M385" s="93"/>
      <c r="N385" s="93"/>
      <c r="O385" s="202"/>
      <c r="P385" s="202"/>
      <c r="Q385" s="209"/>
    </row>
    <row r="386" spans="1:17" ht="25.5" x14ac:dyDescent="0.25">
      <c r="A386" s="8">
        <v>1</v>
      </c>
      <c r="B386" s="186"/>
      <c r="C386" s="7" t="s">
        <v>286</v>
      </c>
      <c r="D386" s="4" t="s">
        <v>77</v>
      </c>
      <c r="E386" s="118"/>
      <c r="F386" s="119">
        <v>2</v>
      </c>
      <c r="G386" s="119" t="s">
        <v>71</v>
      </c>
      <c r="H386" s="216">
        <v>94.569720000000004</v>
      </c>
      <c r="I386" s="97">
        <f t="shared" ref="I386:I398" si="165">F386*H386</f>
        <v>189.13944000000001</v>
      </c>
      <c r="J386" s="235" t="s">
        <v>76</v>
      </c>
      <c r="K386" s="160">
        <f t="shared" ref="K386:K398" si="166">I386/4</f>
        <v>47.284860000000002</v>
      </c>
      <c r="L386" s="160">
        <f t="shared" ref="L386:L398" si="167">I386/4</f>
        <v>47.284860000000002</v>
      </c>
      <c r="M386" s="160">
        <f t="shared" ref="M386:M398" si="168">I386/4</f>
        <v>47.284860000000002</v>
      </c>
      <c r="N386" s="160">
        <f t="shared" ref="N386:N398" si="169">I386/4</f>
        <v>47.284860000000002</v>
      </c>
      <c r="O386" s="5" t="s">
        <v>21</v>
      </c>
      <c r="P386" s="166"/>
      <c r="Q386" s="18" t="s">
        <v>520</v>
      </c>
    </row>
    <row r="387" spans="1:17" ht="25.5" x14ac:dyDescent="0.25">
      <c r="A387" s="8">
        <v>2</v>
      </c>
      <c r="B387" s="186"/>
      <c r="C387" s="7" t="s">
        <v>287</v>
      </c>
      <c r="D387" s="4" t="s">
        <v>77</v>
      </c>
      <c r="E387" s="118"/>
      <c r="F387" s="119">
        <v>3</v>
      </c>
      <c r="G387" s="119" t="s">
        <v>71</v>
      </c>
      <c r="H387" s="216">
        <v>1835.8240000000001</v>
      </c>
      <c r="I387" s="97">
        <f t="shared" si="165"/>
        <v>5507.4719999999998</v>
      </c>
      <c r="J387" s="235" t="s">
        <v>76</v>
      </c>
      <c r="K387" s="160">
        <f t="shared" si="166"/>
        <v>1376.8679999999999</v>
      </c>
      <c r="L387" s="160">
        <f t="shared" si="167"/>
        <v>1376.8679999999999</v>
      </c>
      <c r="M387" s="160">
        <f t="shared" si="168"/>
        <v>1376.8679999999999</v>
      </c>
      <c r="N387" s="160">
        <f t="shared" si="169"/>
        <v>1376.8679999999999</v>
      </c>
      <c r="O387" s="5" t="s">
        <v>21</v>
      </c>
      <c r="P387" s="166"/>
      <c r="Q387" s="18" t="s">
        <v>520</v>
      </c>
    </row>
    <row r="388" spans="1:17" ht="25.5" x14ac:dyDescent="0.25">
      <c r="A388" s="8">
        <v>3</v>
      </c>
      <c r="B388" s="186"/>
      <c r="C388" s="7" t="s">
        <v>288</v>
      </c>
      <c r="D388" s="4" t="s">
        <v>77</v>
      </c>
      <c r="E388" s="118"/>
      <c r="F388" s="119">
        <v>4</v>
      </c>
      <c r="G388" s="119" t="s">
        <v>71</v>
      </c>
      <c r="H388" s="216">
        <v>599.00079999999991</v>
      </c>
      <c r="I388" s="97">
        <f t="shared" si="165"/>
        <v>2396.0031999999997</v>
      </c>
      <c r="J388" s="235" t="s">
        <v>76</v>
      </c>
      <c r="K388" s="160">
        <f t="shared" si="166"/>
        <v>599.00079999999991</v>
      </c>
      <c r="L388" s="160">
        <f t="shared" si="167"/>
        <v>599.00079999999991</v>
      </c>
      <c r="M388" s="160">
        <f t="shared" si="168"/>
        <v>599.00079999999991</v>
      </c>
      <c r="N388" s="160">
        <f t="shared" si="169"/>
        <v>599.00079999999991</v>
      </c>
      <c r="O388" s="5" t="s">
        <v>21</v>
      </c>
      <c r="P388" s="166"/>
      <c r="Q388" s="18" t="s">
        <v>520</v>
      </c>
    </row>
    <row r="389" spans="1:17" ht="25.5" x14ac:dyDescent="0.25">
      <c r="A389" s="8">
        <v>4</v>
      </c>
      <c r="B389" s="186"/>
      <c r="C389" s="7" t="s">
        <v>289</v>
      </c>
      <c r="D389" s="4" t="s">
        <v>77</v>
      </c>
      <c r="E389" s="118"/>
      <c r="F389" s="119">
        <v>4</v>
      </c>
      <c r="G389" s="119" t="s">
        <v>119</v>
      </c>
      <c r="H389" s="216">
        <v>1909.0003999999999</v>
      </c>
      <c r="I389" s="97">
        <f t="shared" si="165"/>
        <v>7636.0015999999996</v>
      </c>
      <c r="J389" s="235" t="s">
        <v>76</v>
      </c>
      <c r="K389" s="160">
        <f t="shared" si="166"/>
        <v>1909.0003999999999</v>
      </c>
      <c r="L389" s="160">
        <f t="shared" si="167"/>
        <v>1909.0003999999999</v>
      </c>
      <c r="M389" s="160">
        <f t="shared" si="168"/>
        <v>1909.0003999999999</v>
      </c>
      <c r="N389" s="160">
        <f t="shared" si="169"/>
        <v>1909.0003999999999</v>
      </c>
      <c r="O389" s="5" t="s">
        <v>21</v>
      </c>
      <c r="P389" s="166"/>
      <c r="Q389" s="18" t="s">
        <v>520</v>
      </c>
    </row>
    <row r="390" spans="1:17" ht="25.5" x14ac:dyDescent="0.25">
      <c r="A390" s="8">
        <v>5</v>
      </c>
      <c r="B390" s="186"/>
      <c r="C390" s="7" t="s">
        <v>290</v>
      </c>
      <c r="D390" s="4" t="s">
        <v>77</v>
      </c>
      <c r="E390" s="118"/>
      <c r="F390" s="119">
        <v>4</v>
      </c>
      <c r="G390" s="119" t="s">
        <v>71</v>
      </c>
      <c r="H390" s="216">
        <v>328.99919999999997</v>
      </c>
      <c r="I390" s="97">
        <f t="shared" si="165"/>
        <v>1315.9967999999999</v>
      </c>
      <c r="J390" s="235" t="s">
        <v>76</v>
      </c>
      <c r="K390" s="160">
        <f t="shared" si="166"/>
        <v>328.99919999999997</v>
      </c>
      <c r="L390" s="160">
        <f t="shared" si="167"/>
        <v>328.99919999999997</v>
      </c>
      <c r="M390" s="160">
        <f t="shared" si="168"/>
        <v>328.99919999999997</v>
      </c>
      <c r="N390" s="160">
        <f t="shared" si="169"/>
        <v>328.99919999999997</v>
      </c>
      <c r="O390" s="5" t="s">
        <v>21</v>
      </c>
      <c r="P390" s="166"/>
      <c r="Q390" s="18" t="s">
        <v>520</v>
      </c>
    </row>
    <row r="391" spans="1:17" ht="25.5" x14ac:dyDescent="0.25">
      <c r="A391" s="8">
        <v>6</v>
      </c>
      <c r="B391" s="186"/>
      <c r="C391" s="7" t="s">
        <v>291</v>
      </c>
      <c r="D391" s="4" t="s">
        <v>77</v>
      </c>
      <c r="E391" s="118"/>
      <c r="F391" s="119">
        <v>2</v>
      </c>
      <c r="G391" s="119" t="s">
        <v>71</v>
      </c>
      <c r="H391" s="216">
        <v>269.00399999999996</v>
      </c>
      <c r="I391" s="97">
        <f t="shared" si="165"/>
        <v>538.00799999999992</v>
      </c>
      <c r="J391" s="235" t="s">
        <v>76</v>
      </c>
      <c r="K391" s="160">
        <f t="shared" si="166"/>
        <v>134.50199999999998</v>
      </c>
      <c r="L391" s="160">
        <f t="shared" si="167"/>
        <v>134.50199999999998</v>
      </c>
      <c r="M391" s="160">
        <f t="shared" si="168"/>
        <v>134.50199999999998</v>
      </c>
      <c r="N391" s="160">
        <f t="shared" si="169"/>
        <v>134.50199999999998</v>
      </c>
      <c r="O391" s="5" t="s">
        <v>21</v>
      </c>
      <c r="P391" s="166"/>
      <c r="Q391" s="18" t="s">
        <v>520</v>
      </c>
    </row>
    <row r="392" spans="1:17" ht="25.5" x14ac:dyDescent="0.25">
      <c r="A392" s="8">
        <v>7</v>
      </c>
      <c r="B392" s="186"/>
      <c r="C392" s="7" t="s">
        <v>292</v>
      </c>
      <c r="D392" s="4" t="s">
        <v>77</v>
      </c>
      <c r="E392" s="118"/>
      <c r="F392" s="119">
        <v>10</v>
      </c>
      <c r="G392" s="119" t="s">
        <v>71</v>
      </c>
      <c r="H392" s="216">
        <v>25.9956</v>
      </c>
      <c r="I392" s="97">
        <f t="shared" si="165"/>
        <v>259.95600000000002</v>
      </c>
      <c r="J392" s="235" t="s">
        <v>76</v>
      </c>
      <c r="K392" s="160">
        <f t="shared" si="166"/>
        <v>64.989000000000004</v>
      </c>
      <c r="L392" s="160">
        <f t="shared" si="167"/>
        <v>64.989000000000004</v>
      </c>
      <c r="M392" s="160">
        <f t="shared" si="168"/>
        <v>64.989000000000004</v>
      </c>
      <c r="N392" s="160">
        <f t="shared" si="169"/>
        <v>64.989000000000004</v>
      </c>
      <c r="O392" s="5" t="s">
        <v>21</v>
      </c>
      <c r="P392" s="166"/>
      <c r="Q392" s="18" t="s">
        <v>520</v>
      </c>
    </row>
    <row r="393" spans="1:17" ht="25.5" x14ac:dyDescent="0.25">
      <c r="A393" s="8">
        <v>8</v>
      </c>
      <c r="B393" s="186"/>
      <c r="C393" s="7" t="s">
        <v>293</v>
      </c>
      <c r="D393" s="4" t="s">
        <v>77</v>
      </c>
      <c r="E393" s="118"/>
      <c r="F393" s="119">
        <v>2</v>
      </c>
      <c r="G393" s="119" t="s">
        <v>71</v>
      </c>
      <c r="H393" s="216">
        <v>29.997599999999998</v>
      </c>
      <c r="I393" s="97">
        <f t="shared" si="165"/>
        <v>59.995199999999997</v>
      </c>
      <c r="J393" s="235" t="s">
        <v>76</v>
      </c>
      <c r="K393" s="160">
        <f t="shared" si="166"/>
        <v>14.998799999999999</v>
      </c>
      <c r="L393" s="160">
        <f t="shared" si="167"/>
        <v>14.998799999999999</v>
      </c>
      <c r="M393" s="160">
        <f t="shared" si="168"/>
        <v>14.998799999999999</v>
      </c>
      <c r="N393" s="160">
        <f t="shared" si="169"/>
        <v>14.998799999999999</v>
      </c>
      <c r="O393" s="5" t="s">
        <v>21</v>
      </c>
      <c r="P393" s="166"/>
      <c r="Q393" s="18" t="s">
        <v>520</v>
      </c>
    </row>
    <row r="394" spans="1:17" ht="25.5" x14ac:dyDescent="0.25">
      <c r="A394" s="8">
        <v>9</v>
      </c>
      <c r="B394" s="186"/>
      <c r="C394" s="7" t="s">
        <v>294</v>
      </c>
      <c r="D394" s="4" t="s">
        <v>77</v>
      </c>
      <c r="E394" s="118"/>
      <c r="F394" s="119">
        <v>4</v>
      </c>
      <c r="G394" s="119" t="s">
        <v>117</v>
      </c>
      <c r="H394" s="216">
        <v>222.9984</v>
      </c>
      <c r="I394" s="97">
        <f t="shared" si="165"/>
        <v>891.99360000000001</v>
      </c>
      <c r="J394" s="235" t="s">
        <v>76</v>
      </c>
      <c r="K394" s="160">
        <f t="shared" si="166"/>
        <v>222.9984</v>
      </c>
      <c r="L394" s="160">
        <f t="shared" si="167"/>
        <v>222.9984</v>
      </c>
      <c r="M394" s="160">
        <f t="shared" si="168"/>
        <v>222.9984</v>
      </c>
      <c r="N394" s="160">
        <f t="shared" si="169"/>
        <v>222.9984</v>
      </c>
      <c r="O394" s="5" t="s">
        <v>21</v>
      </c>
      <c r="P394" s="166"/>
      <c r="Q394" s="18" t="s">
        <v>520</v>
      </c>
    </row>
    <row r="395" spans="1:17" ht="25.5" x14ac:dyDescent="0.25">
      <c r="A395" s="8">
        <v>10</v>
      </c>
      <c r="B395" s="186"/>
      <c r="C395" s="7" t="s">
        <v>295</v>
      </c>
      <c r="D395" s="4" t="s">
        <v>77</v>
      </c>
      <c r="E395" s="118"/>
      <c r="F395" s="119">
        <v>4</v>
      </c>
      <c r="G395" s="119" t="s">
        <v>117</v>
      </c>
      <c r="H395" s="216">
        <v>1915.9951999999998</v>
      </c>
      <c r="I395" s="97">
        <f t="shared" si="165"/>
        <v>7663.9807999999994</v>
      </c>
      <c r="J395" s="235" t="s">
        <v>76</v>
      </c>
      <c r="K395" s="160">
        <f t="shared" si="166"/>
        <v>1915.9951999999998</v>
      </c>
      <c r="L395" s="160">
        <f t="shared" si="167"/>
        <v>1915.9951999999998</v>
      </c>
      <c r="M395" s="160">
        <f t="shared" si="168"/>
        <v>1915.9951999999998</v>
      </c>
      <c r="N395" s="160">
        <f t="shared" si="169"/>
        <v>1915.9951999999998</v>
      </c>
      <c r="O395" s="5" t="s">
        <v>21</v>
      </c>
      <c r="P395" s="166"/>
      <c r="Q395" s="18" t="s">
        <v>520</v>
      </c>
    </row>
    <row r="396" spans="1:17" ht="25.5" x14ac:dyDescent="0.25">
      <c r="A396" s="8">
        <v>11</v>
      </c>
      <c r="B396" s="186"/>
      <c r="C396" s="7" t="s">
        <v>296</v>
      </c>
      <c r="D396" s="4" t="s">
        <v>77</v>
      </c>
      <c r="E396" s="118"/>
      <c r="F396" s="119">
        <v>3</v>
      </c>
      <c r="G396" s="119" t="s">
        <v>71</v>
      </c>
      <c r="H396" s="216">
        <v>37.003999999999998</v>
      </c>
      <c r="I396" s="97">
        <f t="shared" si="165"/>
        <v>111.012</v>
      </c>
      <c r="J396" s="235" t="s">
        <v>76</v>
      </c>
      <c r="K396" s="160">
        <f t="shared" si="166"/>
        <v>27.753</v>
      </c>
      <c r="L396" s="160">
        <f t="shared" si="167"/>
        <v>27.753</v>
      </c>
      <c r="M396" s="160">
        <f t="shared" si="168"/>
        <v>27.753</v>
      </c>
      <c r="N396" s="160">
        <f t="shared" si="169"/>
        <v>27.753</v>
      </c>
      <c r="O396" s="5" t="s">
        <v>21</v>
      </c>
      <c r="P396" s="166"/>
      <c r="Q396" s="18" t="s">
        <v>520</v>
      </c>
    </row>
    <row r="397" spans="1:17" ht="25.5" x14ac:dyDescent="0.25">
      <c r="A397" s="8">
        <v>12</v>
      </c>
      <c r="B397" s="186"/>
      <c r="C397" s="7" t="s">
        <v>297</v>
      </c>
      <c r="D397" s="4" t="s">
        <v>77</v>
      </c>
      <c r="E397" s="118"/>
      <c r="F397" s="119">
        <v>1</v>
      </c>
      <c r="G397" s="119" t="s">
        <v>73</v>
      </c>
      <c r="H397" s="216">
        <v>84.420400000000001</v>
      </c>
      <c r="I397" s="97">
        <f t="shared" si="165"/>
        <v>84.420400000000001</v>
      </c>
      <c r="J397" s="235" t="s">
        <v>76</v>
      </c>
      <c r="K397" s="160">
        <f t="shared" si="166"/>
        <v>21.1051</v>
      </c>
      <c r="L397" s="160">
        <f t="shared" si="167"/>
        <v>21.1051</v>
      </c>
      <c r="M397" s="160">
        <f t="shared" si="168"/>
        <v>21.1051</v>
      </c>
      <c r="N397" s="160">
        <f t="shared" si="169"/>
        <v>21.1051</v>
      </c>
      <c r="O397" s="5" t="s">
        <v>21</v>
      </c>
      <c r="P397" s="166"/>
      <c r="Q397" s="18" t="s">
        <v>520</v>
      </c>
    </row>
    <row r="398" spans="1:17" ht="25.5" x14ac:dyDescent="0.25">
      <c r="A398" s="8">
        <v>13</v>
      </c>
      <c r="B398" s="186"/>
      <c r="C398" s="7" t="s">
        <v>298</v>
      </c>
      <c r="D398" s="4" t="s">
        <v>77</v>
      </c>
      <c r="E398" s="118"/>
      <c r="F398" s="119">
        <v>4</v>
      </c>
      <c r="G398" s="119" t="s">
        <v>71</v>
      </c>
      <c r="H398" s="216">
        <v>40.500239999999998</v>
      </c>
      <c r="I398" s="97">
        <f t="shared" si="165"/>
        <v>162.00095999999999</v>
      </c>
      <c r="J398" s="235" t="s">
        <v>76</v>
      </c>
      <c r="K398" s="160">
        <f t="shared" si="166"/>
        <v>40.500239999999998</v>
      </c>
      <c r="L398" s="160">
        <f t="shared" si="167"/>
        <v>40.500239999999998</v>
      </c>
      <c r="M398" s="160">
        <f t="shared" si="168"/>
        <v>40.500239999999998</v>
      </c>
      <c r="N398" s="160">
        <f t="shared" si="169"/>
        <v>40.500239999999998</v>
      </c>
      <c r="O398" s="5" t="s">
        <v>21</v>
      </c>
      <c r="P398" s="166"/>
      <c r="Q398" s="18" t="s">
        <v>520</v>
      </c>
    </row>
    <row r="399" spans="1:17" s="11" customFormat="1" ht="22.5" x14ac:dyDescent="0.2">
      <c r="A399" s="12"/>
      <c r="B399" s="174" t="s">
        <v>198</v>
      </c>
      <c r="C399" s="37" t="s">
        <v>199</v>
      </c>
      <c r="D399" s="12"/>
      <c r="E399" s="135"/>
      <c r="F399" s="135"/>
      <c r="G399" s="135"/>
      <c r="H399" s="220"/>
      <c r="I399" s="104">
        <f>SUM(I400:I401)</f>
        <v>25290.93</v>
      </c>
      <c r="J399" s="202"/>
      <c r="K399" s="93"/>
      <c r="L399" s="93"/>
      <c r="M399" s="93"/>
      <c r="N399" s="93"/>
      <c r="O399" s="202"/>
      <c r="P399" s="202"/>
      <c r="Q399" s="209"/>
    </row>
    <row r="400" spans="1:17" ht="25.5" x14ac:dyDescent="0.25">
      <c r="A400" s="8">
        <v>1</v>
      </c>
      <c r="B400" s="186"/>
      <c r="C400" s="7" t="s">
        <v>200</v>
      </c>
      <c r="D400" s="4" t="s">
        <v>77</v>
      </c>
      <c r="E400" s="118"/>
      <c r="F400" s="132">
        <v>4</v>
      </c>
      <c r="G400" s="119" t="s">
        <v>71</v>
      </c>
      <c r="H400" s="216">
        <v>773.48249999999996</v>
      </c>
      <c r="I400" s="97">
        <f t="shared" ref="I400:I401" si="170">F400*H400</f>
        <v>3093.93</v>
      </c>
      <c r="J400" s="235" t="s">
        <v>76</v>
      </c>
      <c r="K400" s="160">
        <f t="shared" ref="K400:K401" si="171">I400/4</f>
        <v>773.48249999999996</v>
      </c>
      <c r="L400" s="160">
        <f t="shared" ref="L400:L401" si="172">I400/4</f>
        <v>773.48249999999996</v>
      </c>
      <c r="M400" s="160">
        <f t="shared" ref="M400:M401" si="173">I400/4</f>
        <v>773.48249999999996</v>
      </c>
      <c r="N400" s="160">
        <f t="shared" ref="N400:N401" si="174">I400/4</f>
        <v>773.48249999999996</v>
      </c>
      <c r="O400" s="5" t="s">
        <v>21</v>
      </c>
      <c r="P400" s="166"/>
      <c r="Q400" s="18" t="s">
        <v>520</v>
      </c>
    </row>
    <row r="401" spans="1:17" ht="25.5" x14ac:dyDescent="0.25">
      <c r="A401" s="8">
        <v>2</v>
      </c>
      <c r="B401" s="186"/>
      <c r="C401" s="8" t="s">
        <v>299</v>
      </c>
      <c r="D401" s="4" t="s">
        <v>77</v>
      </c>
      <c r="E401" s="118"/>
      <c r="F401" s="132">
        <v>15</v>
      </c>
      <c r="G401" s="132" t="s">
        <v>300</v>
      </c>
      <c r="H401" s="223">
        <v>1479.8</v>
      </c>
      <c r="I401" s="97">
        <f t="shared" si="170"/>
        <v>22197</v>
      </c>
      <c r="J401" s="235" t="s">
        <v>76</v>
      </c>
      <c r="K401" s="160">
        <f t="shared" si="171"/>
        <v>5549.25</v>
      </c>
      <c r="L401" s="160">
        <f t="shared" si="172"/>
        <v>5549.25</v>
      </c>
      <c r="M401" s="160">
        <f t="shared" si="173"/>
        <v>5549.25</v>
      </c>
      <c r="N401" s="160">
        <f t="shared" si="174"/>
        <v>5549.25</v>
      </c>
      <c r="O401" s="5" t="s">
        <v>21</v>
      </c>
      <c r="P401" s="166"/>
      <c r="Q401" s="18" t="s">
        <v>520</v>
      </c>
    </row>
    <row r="402" spans="1:17" s="11" customFormat="1" ht="33.75" x14ac:dyDescent="0.2">
      <c r="A402" s="12"/>
      <c r="B402" s="174" t="s">
        <v>301</v>
      </c>
      <c r="C402" s="37" t="s">
        <v>302</v>
      </c>
      <c r="D402" s="12"/>
      <c r="E402" s="135"/>
      <c r="F402" s="135"/>
      <c r="G402" s="135"/>
      <c r="H402" s="220"/>
      <c r="I402" s="104">
        <f>SUM(I403:I411)</f>
        <v>110578.24000010001</v>
      </c>
      <c r="J402" s="202"/>
      <c r="K402" s="93"/>
      <c r="L402" s="93"/>
      <c r="M402" s="93"/>
      <c r="N402" s="93"/>
      <c r="O402" s="202"/>
      <c r="P402" s="202"/>
      <c r="Q402" s="209"/>
    </row>
    <row r="403" spans="1:17" ht="25.5" x14ac:dyDescent="0.2">
      <c r="A403" s="9">
        <v>1</v>
      </c>
      <c r="B403" s="186"/>
      <c r="C403" s="7" t="s">
        <v>303</v>
      </c>
      <c r="D403" s="4" t="s">
        <v>77</v>
      </c>
      <c r="E403" s="118"/>
      <c r="F403" s="132">
        <v>20</v>
      </c>
      <c r="G403" s="119" t="s">
        <v>71</v>
      </c>
      <c r="H403" s="216">
        <v>110.64</v>
      </c>
      <c r="I403" s="97">
        <f t="shared" ref="I403:I411" si="175">F403*H403</f>
        <v>2212.8000000000002</v>
      </c>
      <c r="J403" s="235" t="s">
        <v>76</v>
      </c>
      <c r="K403" s="160">
        <f t="shared" ref="K403:K411" si="176">I403/4</f>
        <v>553.20000000000005</v>
      </c>
      <c r="L403" s="160">
        <f t="shared" ref="L403:L411" si="177">I403/4</f>
        <v>553.20000000000005</v>
      </c>
      <c r="M403" s="160">
        <f t="shared" ref="M403:M411" si="178">I403/4</f>
        <v>553.20000000000005</v>
      </c>
      <c r="N403" s="160">
        <f t="shared" ref="N403:N411" si="179">I403/4</f>
        <v>553.20000000000005</v>
      </c>
      <c r="O403" s="5" t="s">
        <v>21</v>
      </c>
      <c r="P403" s="166"/>
      <c r="Q403" s="18" t="s">
        <v>520</v>
      </c>
    </row>
    <row r="404" spans="1:17" ht="25.5" x14ac:dyDescent="0.2">
      <c r="A404" s="9">
        <v>2</v>
      </c>
      <c r="B404" s="186"/>
      <c r="C404" s="7" t="s">
        <v>304</v>
      </c>
      <c r="D404" s="4" t="s">
        <v>77</v>
      </c>
      <c r="E404" s="118"/>
      <c r="F404" s="132">
        <v>30</v>
      </c>
      <c r="G404" s="119" t="s">
        <v>71</v>
      </c>
      <c r="H404" s="216">
        <v>401.13600000000002</v>
      </c>
      <c r="I404" s="97">
        <f t="shared" si="175"/>
        <v>12034.08</v>
      </c>
      <c r="J404" s="235" t="s">
        <v>76</v>
      </c>
      <c r="K404" s="160">
        <f t="shared" si="176"/>
        <v>3008.52</v>
      </c>
      <c r="L404" s="160">
        <f t="shared" si="177"/>
        <v>3008.52</v>
      </c>
      <c r="M404" s="160">
        <f t="shared" si="178"/>
        <v>3008.52</v>
      </c>
      <c r="N404" s="160">
        <f t="shared" si="179"/>
        <v>3008.52</v>
      </c>
      <c r="O404" s="5" t="s">
        <v>21</v>
      </c>
      <c r="P404" s="166"/>
      <c r="Q404" s="18" t="s">
        <v>520</v>
      </c>
    </row>
    <row r="405" spans="1:17" ht="25.5" x14ac:dyDescent="0.2">
      <c r="A405" s="9">
        <v>3</v>
      </c>
      <c r="B405" s="186"/>
      <c r="C405" s="7" t="s">
        <v>305</v>
      </c>
      <c r="D405" s="4" t="s">
        <v>77</v>
      </c>
      <c r="E405" s="118"/>
      <c r="F405" s="132">
        <v>15</v>
      </c>
      <c r="G405" s="119" t="s">
        <v>71</v>
      </c>
      <c r="H405" s="216">
        <v>2530.0500000000002</v>
      </c>
      <c r="I405" s="97">
        <f t="shared" si="175"/>
        <v>37950.75</v>
      </c>
      <c r="J405" s="235" t="s">
        <v>76</v>
      </c>
      <c r="K405" s="160">
        <f t="shared" si="176"/>
        <v>9487.6875</v>
      </c>
      <c r="L405" s="160">
        <f t="shared" si="177"/>
        <v>9487.6875</v>
      </c>
      <c r="M405" s="160">
        <f t="shared" si="178"/>
        <v>9487.6875</v>
      </c>
      <c r="N405" s="160">
        <f t="shared" si="179"/>
        <v>9487.6875</v>
      </c>
      <c r="O405" s="5" t="s">
        <v>21</v>
      </c>
      <c r="P405" s="166"/>
      <c r="Q405" s="18" t="s">
        <v>520</v>
      </c>
    </row>
    <row r="406" spans="1:17" ht="25.5" x14ac:dyDescent="0.2">
      <c r="A406" s="9">
        <v>4</v>
      </c>
      <c r="B406" s="186"/>
      <c r="C406" s="7" t="s">
        <v>402</v>
      </c>
      <c r="D406" s="4" t="s">
        <v>77</v>
      </c>
      <c r="E406" s="118"/>
      <c r="F406" s="132">
        <v>300</v>
      </c>
      <c r="G406" s="119" t="s">
        <v>403</v>
      </c>
      <c r="H406" s="216">
        <v>39.922366666999999</v>
      </c>
      <c r="I406" s="97">
        <f t="shared" si="175"/>
        <v>11976.7100001</v>
      </c>
      <c r="J406" s="235" t="s">
        <v>76</v>
      </c>
      <c r="K406" s="160">
        <f t="shared" si="176"/>
        <v>2994.177500025</v>
      </c>
      <c r="L406" s="160">
        <f t="shared" si="177"/>
        <v>2994.177500025</v>
      </c>
      <c r="M406" s="160">
        <f t="shared" si="178"/>
        <v>2994.177500025</v>
      </c>
      <c r="N406" s="160">
        <f t="shared" si="179"/>
        <v>2994.177500025</v>
      </c>
      <c r="O406" s="5" t="s">
        <v>21</v>
      </c>
      <c r="P406" s="166"/>
      <c r="Q406" s="18" t="s">
        <v>520</v>
      </c>
    </row>
    <row r="407" spans="1:17" ht="25.5" x14ac:dyDescent="0.2">
      <c r="A407" s="9">
        <v>5</v>
      </c>
      <c r="B407" s="186"/>
      <c r="C407" s="7" t="s">
        <v>404</v>
      </c>
      <c r="D407" s="4" t="s">
        <v>77</v>
      </c>
      <c r="E407" s="118"/>
      <c r="F407" s="132">
        <v>35</v>
      </c>
      <c r="G407" s="119" t="s">
        <v>73</v>
      </c>
      <c r="H407" s="216">
        <v>569.54</v>
      </c>
      <c r="I407" s="97">
        <f t="shared" si="175"/>
        <v>19933.899999999998</v>
      </c>
      <c r="J407" s="235" t="s">
        <v>76</v>
      </c>
      <c r="K407" s="160">
        <f t="shared" si="176"/>
        <v>4983.4749999999995</v>
      </c>
      <c r="L407" s="160">
        <f t="shared" si="177"/>
        <v>4983.4749999999995</v>
      </c>
      <c r="M407" s="160">
        <f t="shared" si="178"/>
        <v>4983.4749999999995</v>
      </c>
      <c r="N407" s="160">
        <f t="shared" si="179"/>
        <v>4983.4749999999995</v>
      </c>
      <c r="O407" s="5" t="s">
        <v>21</v>
      </c>
      <c r="P407" s="166"/>
      <c r="Q407" s="18" t="s">
        <v>520</v>
      </c>
    </row>
    <row r="408" spans="1:17" ht="25.5" x14ac:dyDescent="0.2">
      <c r="A408" s="9">
        <v>6</v>
      </c>
      <c r="B408" s="186"/>
      <c r="C408" s="7" t="s">
        <v>405</v>
      </c>
      <c r="D408" s="4" t="s">
        <v>77</v>
      </c>
      <c r="E408" s="118"/>
      <c r="F408" s="132">
        <v>10</v>
      </c>
      <c r="G408" s="119" t="s">
        <v>71</v>
      </c>
      <c r="H408" s="216">
        <v>368</v>
      </c>
      <c r="I408" s="97">
        <f t="shared" si="175"/>
        <v>3680</v>
      </c>
      <c r="J408" s="235" t="s">
        <v>76</v>
      </c>
      <c r="K408" s="160">
        <f t="shared" si="176"/>
        <v>920</v>
      </c>
      <c r="L408" s="160">
        <f t="shared" si="177"/>
        <v>920</v>
      </c>
      <c r="M408" s="160">
        <f t="shared" si="178"/>
        <v>920</v>
      </c>
      <c r="N408" s="160">
        <f t="shared" si="179"/>
        <v>920</v>
      </c>
      <c r="O408" s="5" t="s">
        <v>21</v>
      </c>
      <c r="P408" s="166"/>
      <c r="Q408" s="18" t="s">
        <v>520</v>
      </c>
    </row>
    <row r="409" spans="1:17" ht="25.5" x14ac:dyDescent="0.2">
      <c r="A409" s="9">
        <v>7</v>
      </c>
      <c r="B409" s="186"/>
      <c r="C409" s="7" t="s">
        <v>406</v>
      </c>
      <c r="D409" s="4" t="s">
        <v>77</v>
      </c>
      <c r="E409" s="118"/>
      <c r="F409" s="132">
        <v>100</v>
      </c>
      <c r="G409" s="119" t="s">
        <v>71</v>
      </c>
      <c r="H409" s="216">
        <v>156</v>
      </c>
      <c r="I409" s="97">
        <f t="shared" si="175"/>
        <v>15600</v>
      </c>
      <c r="J409" s="235" t="s">
        <v>76</v>
      </c>
      <c r="K409" s="160">
        <f t="shared" si="176"/>
        <v>3900</v>
      </c>
      <c r="L409" s="160">
        <f t="shared" si="177"/>
        <v>3900</v>
      </c>
      <c r="M409" s="160">
        <f t="shared" si="178"/>
        <v>3900</v>
      </c>
      <c r="N409" s="160">
        <f t="shared" si="179"/>
        <v>3900</v>
      </c>
      <c r="O409" s="5" t="s">
        <v>21</v>
      </c>
      <c r="P409" s="166"/>
      <c r="Q409" s="18" t="s">
        <v>520</v>
      </c>
    </row>
    <row r="410" spans="1:17" ht="25.5" x14ac:dyDescent="0.2">
      <c r="A410" s="9">
        <v>8</v>
      </c>
      <c r="B410" s="186"/>
      <c r="C410" s="7" t="s">
        <v>407</v>
      </c>
      <c r="D410" s="4" t="s">
        <v>77</v>
      </c>
      <c r="E410" s="118"/>
      <c r="F410" s="132">
        <v>5</v>
      </c>
      <c r="G410" s="119" t="s">
        <v>71</v>
      </c>
      <c r="H410" s="216">
        <v>478</v>
      </c>
      <c r="I410" s="97">
        <f t="shared" si="175"/>
        <v>2390</v>
      </c>
      <c r="J410" s="235" t="s">
        <v>76</v>
      </c>
      <c r="K410" s="160">
        <f t="shared" si="176"/>
        <v>597.5</v>
      </c>
      <c r="L410" s="160">
        <f t="shared" si="177"/>
        <v>597.5</v>
      </c>
      <c r="M410" s="160">
        <f t="shared" si="178"/>
        <v>597.5</v>
      </c>
      <c r="N410" s="160">
        <f t="shared" si="179"/>
        <v>597.5</v>
      </c>
      <c r="O410" s="5" t="s">
        <v>21</v>
      </c>
      <c r="P410" s="166"/>
      <c r="Q410" s="18" t="s">
        <v>520</v>
      </c>
    </row>
    <row r="411" spans="1:17" ht="25.5" x14ac:dyDescent="0.2">
      <c r="A411" s="9">
        <v>9</v>
      </c>
      <c r="B411" s="186"/>
      <c r="C411" s="42" t="s">
        <v>408</v>
      </c>
      <c r="D411" s="4" t="s">
        <v>77</v>
      </c>
      <c r="E411" s="118"/>
      <c r="F411" s="132">
        <v>40</v>
      </c>
      <c r="G411" s="119" t="s">
        <v>71</v>
      </c>
      <c r="H411" s="216">
        <v>120</v>
      </c>
      <c r="I411" s="97">
        <f t="shared" si="175"/>
        <v>4800</v>
      </c>
      <c r="J411" s="235" t="s">
        <v>76</v>
      </c>
      <c r="K411" s="160">
        <f t="shared" si="176"/>
        <v>1200</v>
      </c>
      <c r="L411" s="160">
        <f t="shared" si="177"/>
        <v>1200</v>
      </c>
      <c r="M411" s="160">
        <f t="shared" si="178"/>
        <v>1200</v>
      </c>
      <c r="N411" s="160">
        <f t="shared" si="179"/>
        <v>1200</v>
      </c>
      <c r="O411" s="5" t="s">
        <v>21</v>
      </c>
      <c r="P411" s="166"/>
      <c r="Q411" s="18" t="s">
        <v>520</v>
      </c>
    </row>
    <row r="412" spans="1:17" s="11" customFormat="1" ht="22.5" x14ac:dyDescent="0.2">
      <c r="A412" s="12"/>
      <c r="B412" s="174" t="s">
        <v>201</v>
      </c>
      <c r="C412" s="37" t="s">
        <v>23</v>
      </c>
      <c r="D412" s="12"/>
      <c r="E412" s="135"/>
      <c r="F412" s="135"/>
      <c r="G412" s="135"/>
      <c r="H412" s="220"/>
      <c r="I412" s="104">
        <f>SUM(I413:I417)</f>
        <v>115172.67</v>
      </c>
      <c r="J412" s="202"/>
      <c r="K412" s="93"/>
      <c r="L412" s="93"/>
      <c r="M412" s="93"/>
      <c r="N412" s="93"/>
      <c r="O412" s="202"/>
      <c r="P412" s="202"/>
      <c r="Q412" s="209"/>
    </row>
    <row r="413" spans="1:17" ht="25.5" x14ac:dyDescent="0.2">
      <c r="A413" s="9">
        <v>1</v>
      </c>
      <c r="B413" s="186"/>
      <c r="C413" s="7" t="s">
        <v>202</v>
      </c>
      <c r="D413" s="4" t="s">
        <v>77</v>
      </c>
      <c r="E413" s="118"/>
      <c r="F413" s="119">
        <v>5</v>
      </c>
      <c r="G413" s="119" t="s">
        <v>73</v>
      </c>
      <c r="H413" s="216">
        <v>3254.5680000000002</v>
      </c>
      <c r="I413" s="97">
        <f t="shared" ref="I413:I417" si="180">F413*H413</f>
        <v>16272.84</v>
      </c>
      <c r="J413" s="235" t="s">
        <v>76</v>
      </c>
      <c r="K413" s="160">
        <f t="shared" ref="K413:K417" si="181">I413/4</f>
        <v>4068.21</v>
      </c>
      <c r="L413" s="160">
        <f t="shared" ref="L413:L417" si="182">I413/4</f>
        <v>4068.21</v>
      </c>
      <c r="M413" s="160">
        <f t="shared" ref="M413:M417" si="183">I413/4</f>
        <v>4068.21</v>
      </c>
      <c r="N413" s="160">
        <f t="shared" ref="N413:N417" si="184">I413/4</f>
        <v>4068.21</v>
      </c>
      <c r="O413" s="5" t="s">
        <v>21</v>
      </c>
      <c r="P413" s="166"/>
      <c r="Q413" s="18" t="s">
        <v>520</v>
      </c>
    </row>
    <row r="414" spans="1:17" ht="25.5" x14ac:dyDescent="0.2">
      <c r="A414" s="9">
        <v>2</v>
      </c>
      <c r="B414" s="186"/>
      <c r="C414" s="7" t="s">
        <v>203</v>
      </c>
      <c r="D414" s="4" t="s">
        <v>77</v>
      </c>
      <c r="E414" s="118"/>
      <c r="F414" s="119">
        <v>20</v>
      </c>
      <c r="G414" s="119" t="s">
        <v>75</v>
      </c>
      <c r="H414" s="216">
        <v>355.79149999999998</v>
      </c>
      <c r="I414" s="97">
        <f t="shared" si="180"/>
        <v>7115.83</v>
      </c>
      <c r="J414" s="235" t="s">
        <v>76</v>
      </c>
      <c r="K414" s="160">
        <f t="shared" si="181"/>
        <v>1778.9575</v>
      </c>
      <c r="L414" s="160">
        <f t="shared" si="182"/>
        <v>1778.9575</v>
      </c>
      <c r="M414" s="160">
        <f t="shared" si="183"/>
        <v>1778.9575</v>
      </c>
      <c r="N414" s="160">
        <f t="shared" si="184"/>
        <v>1778.9575</v>
      </c>
      <c r="O414" s="5" t="s">
        <v>21</v>
      </c>
      <c r="P414" s="166"/>
      <c r="Q414" s="18" t="s">
        <v>520</v>
      </c>
    </row>
    <row r="415" spans="1:17" ht="25.5" x14ac:dyDescent="0.2">
      <c r="A415" s="9">
        <v>3</v>
      </c>
      <c r="B415" s="186"/>
      <c r="C415" s="7" t="s">
        <v>306</v>
      </c>
      <c r="D415" s="4" t="s">
        <v>77</v>
      </c>
      <c r="E415" s="118"/>
      <c r="F415" s="119">
        <v>14</v>
      </c>
      <c r="G415" s="119" t="s">
        <v>307</v>
      </c>
      <c r="H415" s="216">
        <v>3256</v>
      </c>
      <c r="I415" s="97">
        <f t="shared" si="180"/>
        <v>45584</v>
      </c>
      <c r="J415" s="235" t="s">
        <v>76</v>
      </c>
      <c r="K415" s="160">
        <f t="shared" si="181"/>
        <v>11396</v>
      </c>
      <c r="L415" s="160">
        <f t="shared" si="182"/>
        <v>11396</v>
      </c>
      <c r="M415" s="160">
        <f t="shared" si="183"/>
        <v>11396</v>
      </c>
      <c r="N415" s="160">
        <f t="shared" si="184"/>
        <v>11396</v>
      </c>
      <c r="O415" s="5" t="s">
        <v>21</v>
      </c>
      <c r="P415" s="166"/>
      <c r="Q415" s="18" t="s">
        <v>520</v>
      </c>
    </row>
    <row r="416" spans="1:17" ht="25.5" x14ac:dyDescent="0.2">
      <c r="A416" s="9">
        <v>4</v>
      </c>
      <c r="B416" s="186"/>
      <c r="C416" s="7" t="s">
        <v>409</v>
      </c>
      <c r="D416" s="4" t="s">
        <v>77</v>
      </c>
      <c r="E416" s="118"/>
      <c r="F416" s="119">
        <v>48</v>
      </c>
      <c r="G416" s="119" t="s">
        <v>307</v>
      </c>
      <c r="H416" s="216">
        <v>150</v>
      </c>
      <c r="I416" s="97">
        <f t="shared" si="180"/>
        <v>7200</v>
      </c>
      <c r="J416" s="235" t="s">
        <v>76</v>
      </c>
      <c r="K416" s="160">
        <f t="shared" si="181"/>
        <v>1800</v>
      </c>
      <c r="L416" s="160">
        <f t="shared" si="182"/>
        <v>1800</v>
      </c>
      <c r="M416" s="160">
        <f t="shared" si="183"/>
        <v>1800</v>
      </c>
      <c r="N416" s="160">
        <f t="shared" si="184"/>
        <v>1800</v>
      </c>
      <c r="O416" s="5" t="s">
        <v>21</v>
      </c>
      <c r="P416" s="166"/>
      <c r="Q416" s="18" t="s">
        <v>520</v>
      </c>
    </row>
    <row r="417" spans="1:17" ht="25.5" x14ac:dyDescent="0.2">
      <c r="A417" s="9">
        <v>5</v>
      </c>
      <c r="B417" s="186"/>
      <c r="C417" s="7" t="s">
        <v>410</v>
      </c>
      <c r="D417" s="4" t="s">
        <v>77</v>
      </c>
      <c r="E417" s="118"/>
      <c r="F417" s="119">
        <v>50</v>
      </c>
      <c r="G417" s="119" t="s">
        <v>270</v>
      </c>
      <c r="H417" s="216">
        <v>780</v>
      </c>
      <c r="I417" s="97">
        <f t="shared" si="180"/>
        <v>39000</v>
      </c>
      <c r="J417" s="235" t="s">
        <v>76</v>
      </c>
      <c r="K417" s="160">
        <f t="shared" si="181"/>
        <v>9750</v>
      </c>
      <c r="L417" s="160">
        <f t="shared" si="182"/>
        <v>9750</v>
      </c>
      <c r="M417" s="160">
        <f t="shared" si="183"/>
        <v>9750</v>
      </c>
      <c r="N417" s="160">
        <f t="shared" si="184"/>
        <v>9750</v>
      </c>
      <c r="O417" s="5" t="s">
        <v>21</v>
      </c>
      <c r="P417" s="166"/>
      <c r="Q417" s="18" t="s">
        <v>520</v>
      </c>
    </row>
    <row r="418" spans="1:17" s="11" customFormat="1" x14ac:dyDescent="0.2">
      <c r="A418" s="12"/>
      <c r="B418" s="174" t="s">
        <v>205</v>
      </c>
      <c r="C418" s="37" t="s">
        <v>206</v>
      </c>
      <c r="D418" s="12"/>
      <c r="E418" s="135"/>
      <c r="F418" s="135"/>
      <c r="G418" s="135"/>
      <c r="H418" s="225"/>
      <c r="I418" s="104">
        <f>SUM(I419)</f>
        <v>90633.51</v>
      </c>
      <c r="J418" s="202"/>
      <c r="K418" s="93"/>
      <c r="L418" s="93"/>
      <c r="M418" s="93"/>
      <c r="N418" s="93"/>
      <c r="O418" s="202"/>
      <c r="P418" s="202"/>
      <c r="Q418" s="209"/>
    </row>
    <row r="419" spans="1:17" ht="25.5" x14ac:dyDescent="0.2">
      <c r="A419" s="9">
        <v>1</v>
      </c>
      <c r="B419" s="191"/>
      <c r="C419" s="9" t="s">
        <v>308</v>
      </c>
      <c r="D419" s="4" t="s">
        <v>77</v>
      </c>
      <c r="E419" s="118"/>
      <c r="F419" s="118">
        <v>12</v>
      </c>
      <c r="G419" s="118" t="s">
        <v>75</v>
      </c>
      <c r="H419" s="220">
        <v>7552.7924999999996</v>
      </c>
      <c r="I419" s="97">
        <f>H419*F419</f>
        <v>90633.51</v>
      </c>
      <c r="J419" s="235" t="s">
        <v>76</v>
      </c>
      <c r="K419" s="160">
        <f t="shared" ref="K419" si="185">I419/4</f>
        <v>22658.377499999999</v>
      </c>
      <c r="L419" s="160">
        <f t="shared" ref="L419" si="186">I419/4</f>
        <v>22658.377499999999</v>
      </c>
      <c r="M419" s="160">
        <f t="shared" ref="M419" si="187">I419/4</f>
        <v>22658.377499999999</v>
      </c>
      <c r="N419" s="160">
        <f t="shared" ref="N419" si="188">I419/4</f>
        <v>22658.377499999999</v>
      </c>
      <c r="O419" s="5" t="s">
        <v>21</v>
      </c>
      <c r="P419" s="166"/>
      <c r="Q419" s="18" t="s">
        <v>520</v>
      </c>
    </row>
    <row r="420" spans="1:17" s="11" customFormat="1" x14ac:dyDescent="0.2">
      <c r="A420" s="12"/>
      <c r="B420" s="174" t="s">
        <v>213</v>
      </c>
      <c r="C420" s="37" t="s">
        <v>24</v>
      </c>
      <c r="D420" s="12"/>
      <c r="E420" s="135"/>
      <c r="F420" s="135"/>
      <c r="G420" s="135"/>
      <c r="H420" s="225"/>
      <c r="I420" s="104">
        <f>SUM(I421)</f>
        <v>8287.3799999999992</v>
      </c>
      <c r="J420" s="202"/>
      <c r="K420" s="93"/>
      <c r="L420" s="93"/>
      <c r="M420" s="93"/>
      <c r="N420" s="93"/>
      <c r="O420" s="202"/>
      <c r="P420" s="202"/>
      <c r="Q420" s="209"/>
    </row>
    <row r="421" spans="1:17" ht="25.5" x14ac:dyDescent="0.25">
      <c r="A421" s="9">
        <v>1</v>
      </c>
      <c r="B421" s="186"/>
      <c r="C421" s="8" t="s">
        <v>214</v>
      </c>
      <c r="D421" s="4" t="s">
        <v>77</v>
      </c>
      <c r="E421" s="118"/>
      <c r="F421" s="132">
        <v>1</v>
      </c>
      <c r="G421" s="132" t="s">
        <v>75</v>
      </c>
      <c r="H421" s="223">
        <v>8287.3799999999992</v>
      </c>
      <c r="I421" s="97">
        <f t="shared" ref="I421" si="189">F421*H421</f>
        <v>8287.3799999999992</v>
      </c>
      <c r="J421" s="235" t="s">
        <v>76</v>
      </c>
      <c r="K421" s="160">
        <f t="shared" ref="K421" si="190">I421/4</f>
        <v>2071.8449999999998</v>
      </c>
      <c r="L421" s="160">
        <f t="shared" ref="L421" si="191">I421/4</f>
        <v>2071.8449999999998</v>
      </c>
      <c r="M421" s="160">
        <f t="shared" ref="M421" si="192">I421/4</f>
        <v>2071.8449999999998</v>
      </c>
      <c r="N421" s="160">
        <f t="shared" ref="N421" si="193">I421/4</f>
        <v>2071.8449999999998</v>
      </c>
      <c r="O421" s="5" t="s">
        <v>21</v>
      </c>
      <c r="P421" s="166"/>
      <c r="Q421" s="18" t="s">
        <v>520</v>
      </c>
    </row>
    <row r="422" spans="1:17" s="11" customFormat="1" ht="22.5" x14ac:dyDescent="0.2">
      <c r="A422" s="12"/>
      <c r="B422" s="174" t="s">
        <v>215</v>
      </c>
      <c r="C422" s="37" t="s">
        <v>216</v>
      </c>
      <c r="D422" s="12"/>
      <c r="E422" s="135"/>
      <c r="F422" s="135"/>
      <c r="G422" s="135"/>
      <c r="H422" s="225"/>
      <c r="I422" s="104">
        <f>SUM(I423)</f>
        <v>129865.13</v>
      </c>
      <c r="J422" s="202"/>
      <c r="K422" s="93"/>
      <c r="L422" s="93"/>
      <c r="M422" s="93"/>
      <c r="N422" s="93"/>
      <c r="O422" s="202"/>
      <c r="P422" s="202"/>
      <c r="Q422" s="209"/>
    </row>
    <row r="423" spans="1:17" ht="25.5" x14ac:dyDescent="0.25">
      <c r="A423" s="9">
        <v>1</v>
      </c>
      <c r="B423" s="186"/>
      <c r="C423" s="8" t="s">
        <v>217</v>
      </c>
      <c r="D423" s="4" t="s">
        <v>77</v>
      </c>
      <c r="E423" s="118"/>
      <c r="F423" s="132">
        <v>2</v>
      </c>
      <c r="G423" s="132" t="s">
        <v>75</v>
      </c>
      <c r="H423" s="223">
        <v>64932.565000000002</v>
      </c>
      <c r="I423" s="97">
        <f t="shared" ref="I423" si="194">F423*H423</f>
        <v>129865.13</v>
      </c>
      <c r="J423" s="235" t="s">
        <v>76</v>
      </c>
      <c r="K423" s="160">
        <f t="shared" ref="K423" si="195">I423/4</f>
        <v>32466.282500000001</v>
      </c>
      <c r="L423" s="160">
        <f t="shared" ref="L423" si="196">I423/4</f>
        <v>32466.282500000001</v>
      </c>
      <c r="M423" s="160">
        <f t="shared" ref="M423" si="197">I423/4</f>
        <v>32466.282500000001</v>
      </c>
      <c r="N423" s="160">
        <f t="shared" ref="N423" si="198">I423/4</f>
        <v>32466.282500000001</v>
      </c>
      <c r="O423" s="5" t="s">
        <v>21</v>
      </c>
      <c r="P423" s="166"/>
      <c r="Q423" s="18" t="s">
        <v>520</v>
      </c>
    </row>
    <row r="424" spans="1:17" s="11" customFormat="1" ht="22.5" x14ac:dyDescent="0.2">
      <c r="A424" s="12"/>
      <c r="B424" s="174" t="s">
        <v>309</v>
      </c>
      <c r="C424" s="37" t="s">
        <v>310</v>
      </c>
      <c r="D424" s="12"/>
      <c r="E424" s="135"/>
      <c r="F424" s="135"/>
      <c r="G424" s="135"/>
      <c r="H424" s="225"/>
      <c r="I424" s="104">
        <f>SUM(I425)</f>
        <v>502.49</v>
      </c>
      <c r="J424" s="202"/>
      <c r="K424" s="93"/>
      <c r="L424" s="93"/>
      <c r="M424" s="93"/>
      <c r="N424" s="93"/>
      <c r="O424" s="202"/>
      <c r="P424" s="202"/>
      <c r="Q424" s="209"/>
    </row>
    <row r="425" spans="1:17" ht="25.5" x14ac:dyDescent="0.2">
      <c r="A425" s="9">
        <v>1</v>
      </c>
      <c r="B425" s="186"/>
      <c r="C425" s="41" t="s">
        <v>311</v>
      </c>
      <c r="D425" s="4" t="s">
        <v>77</v>
      </c>
      <c r="E425" s="118"/>
      <c r="F425" s="132">
        <v>1</v>
      </c>
      <c r="G425" s="132" t="s">
        <v>75</v>
      </c>
      <c r="H425" s="223">
        <v>502.49</v>
      </c>
      <c r="I425" s="97">
        <f t="shared" ref="I425" si="199">F425*H425</f>
        <v>502.49</v>
      </c>
      <c r="J425" s="235" t="s">
        <v>76</v>
      </c>
      <c r="K425" s="160">
        <f t="shared" ref="K425:K427" si="200">I425/4</f>
        <v>125.6225</v>
      </c>
      <c r="L425" s="160">
        <f t="shared" ref="L425:L427" si="201">I425/4</f>
        <v>125.6225</v>
      </c>
      <c r="M425" s="160">
        <f t="shared" ref="M425:M427" si="202">I425/4</f>
        <v>125.6225</v>
      </c>
      <c r="N425" s="160">
        <f t="shared" ref="N425:N427" si="203">I425/4</f>
        <v>125.6225</v>
      </c>
      <c r="O425" s="5" t="s">
        <v>21</v>
      </c>
      <c r="P425" s="166"/>
      <c r="Q425" s="18" t="s">
        <v>520</v>
      </c>
    </row>
    <row r="426" spans="1:17" s="11" customFormat="1" ht="19.5" x14ac:dyDescent="0.2">
      <c r="A426" s="12"/>
      <c r="B426" s="194">
        <v>33701</v>
      </c>
      <c r="C426" s="68" t="s">
        <v>456</v>
      </c>
      <c r="D426" s="13"/>
      <c r="E426" s="135"/>
      <c r="F426" s="136"/>
      <c r="G426" s="136"/>
      <c r="H426" s="223"/>
      <c r="I426" s="104">
        <f>SUM(I427)</f>
        <v>188540.90874526114</v>
      </c>
      <c r="J426" s="236"/>
      <c r="K426" s="164"/>
      <c r="L426" s="164"/>
      <c r="M426" s="164"/>
      <c r="N426" s="164"/>
      <c r="O426" s="10"/>
      <c r="P426" s="202"/>
      <c r="Q426" s="210"/>
    </row>
    <row r="427" spans="1:17" ht="25.5" x14ac:dyDescent="0.2">
      <c r="A427" s="9">
        <v>1</v>
      </c>
      <c r="B427" s="186"/>
      <c r="C427" s="69" t="s">
        <v>419</v>
      </c>
      <c r="D427" s="4" t="s">
        <v>77</v>
      </c>
      <c r="E427" s="137"/>
      <c r="F427" s="119">
        <v>12</v>
      </c>
      <c r="G427" s="119" t="s">
        <v>75</v>
      </c>
      <c r="H427" s="216">
        <v>15711.742395438429</v>
      </c>
      <c r="I427" s="97">
        <f>F427*H427</f>
        <v>188540.90874526114</v>
      </c>
      <c r="J427" s="235" t="s">
        <v>76</v>
      </c>
      <c r="K427" s="160">
        <f t="shared" si="200"/>
        <v>47135.227186315286</v>
      </c>
      <c r="L427" s="160">
        <f t="shared" si="201"/>
        <v>47135.227186315286</v>
      </c>
      <c r="M427" s="160">
        <f t="shared" si="202"/>
        <v>47135.227186315286</v>
      </c>
      <c r="N427" s="160">
        <f t="shared" si="203"/>
        <v>47135.227186315286</v>
      </c>
      <c r="O427" s="5" t="s">
        <v>21</v>
      </c>
      <c r="P427" s="166"/>
      <c r="Q427" s="18" t="s">
        <v>520</v>
      </c>
    </row>
    <row r="428" spans="1:17" s="11" customFormat="1" x14ac:dyDescent="0.2">
      <c r="A428" s="12"/>
      <c r="B428" s="174" t="s">
        <v>231</v>
      </c>
      <c r="C428" s="37" t="s">
        <v>232</v>
      </c>
      <c r="D428" s="12"/>
      <c r="E428" s="135"/>
      <c r="F428" s="135"/>
      <c r="G428" s="135"/>
      <c r="H428" s="225"/>
      <c r="I428" s="104">
        <f>SUM(I429)</f>
        <v>14404.920000000002</v>
      </c>
      <c r="J428" s="202"/>
      <c r="K428" s="93"/>
      <c r="L428" s="93"/>
      <c r="M428" s="93"/>
      <c r="N428" s="93"/>
      <c r="O428" s="202"/>
      <c r="P428" s="202"/>
      <c r="Q428" s="209"/>
    </row>
    <row r="429" spans="1:17" ht="25.5" x14ac:dyDescent="0.2">
      <c r="A429" s="9">
        <v>1</v>
      </c>
      <c r="B429" s="186"/>
      <c r="C429" s="7" t="s">
        <v>233</v>
      </c>
      <c r="D429" s="4" t="s">
        <v>77</v>
      </c>
      <c r="E429" s="118"/>
      <c r="F429" s="132">
        <v>3</v>
      </c>
      <c r="G429" s="119" t="s">
        <v>75</v>
      </c>
      <c r="H429" s="216">
        <v>4801.6400000000003</v>
      </c>
      <c r="I429" s="97">
        <f t="shared" ref="I429" si="204">F429*H429</f>
        <v>14404.920000000002</v>
      </c>
      <c r="J429" s="235" t="s">
        <v>76</v>
      </c>
      <c r="K429" s="160">
        <f t="shared" ref="K429" si="205">I429/4</f>
        <v>3601.2300000000005</v>
      </c>
      <c r="L429" s="160">
        <f t="shared" ref="L429" si="206">I429/4</f>
        <v>3601.2300000000005</v>
      </c>
      <c r="M429" s="160">
        <f t="shared" ref="M429" si="207">I429/4</f>
        <v>3601.2300000000005</v>
      </c>
      <c r="N429" s="160">
        <f t="shared" ref="N429" si="208">I429/4</f>
        <v>3601.2300000000005</v>
      </c>
      <c r="O429" s="5" t="s">
        <v>21</v>
      </c>
      <c r="P429" s="166"/>
      <c r="Q429" s="18" t="s">
        <v>520</v>
      </c>
    </row>
    <row r="430" spans="1:17" s="11" customFormat="1" ht="22.5" x14ac:dyDescent="0.2">
      <c r="A430" s="12"/>
      <c r="B430" s="174" t="s">
        <v>234</v>
      </c>
      <c r="C430" s="37" t="s">
        <v>235</v>
      </c>
      <c r="D430" s="12"/>
      <c r="E430" s="135"/>
      <c r="F430" s="135"/>
      <c r="G430" s="135"/>
      <c r="H430" s="225"/>
      <c r="I430" s="104">
        <f>SUM(I431)</f>
        <v>39538.800000000003</v>
      </c>
      <c r="J430" s="202"/>
      <c r="K430" s="93"/>
      <c r="L430" s="93"/>
      <c r="M430" s="93"/>
      <c r="N430" s="93"/>
      <c r="O430" s="202"/>
      <c r="P430" s="202"/>
      <c r="Q430" s="209"/>
    </row>
    <row r="431" spans="1:17" ht="25.5" x14ac:dyDescent="0.2">
      <c r="A431" s="9">
        <v>1</v>
      </c>
      <c r="B431" s="191"/>
      <c r="C431" s="9" t="s">
        <v>312</v>
      </c>
      <c r="D431" s="4" t="s">
        <v>77</v>
      </c>
      <c r="E431" s="118"/>
      <c r="F431" s="118">
        <v>3</v>
      </c>
      <c r="G431" s="118" t="s">
        <v>75</v>
      </c>
      <c r="H431" s="220">
        <v>13179.6</v>
      </c>
      <c r="I431" s="97">
        <f>F431*H431</f>
        <v>39538.800000000003</v>
      </c>
      <c r="J431" s="235" t="s">
        <v>76</v>
      </c>
      <c r="K431" s="160">
        <f t="shared" ref="K431" si="209">I431/4</f>
        <v>9884.7000000000007</v>
      </c>
      <c r="L431" s="160">
        <f t="shared" ref="L431" si="210">I431/4</f>
        <v>9884.7000000000007</v>
      </c>
      <c r="M431" s="160">
        <f t="shared" ref="M431" si="211">I431/4</f>
        <v>9884.7000000000007</v>
      </c>
      <c r="N431" s="160">
        <f t="shared" ref="N431" si="212">I431/4</f>
        <v>9884.7000000000007</v>
      </c>
      <c r="O431" s="5" t="s">
        <v>21</v>
      </c>
      <c r="P431" s="166"/>
      <c r="Q431" s="18" t="s">
        <v>520</v>
      </c>
    </row>
    <row r="432" spans="1:17" s="11" customFormat="1" x14ac:dyDescent="0.2">
      <c r="A432" s="12"/>
      <c r="B432" s="174" t="s">
        <v>240</v>
      </c>
      <c r="C432" s="37" t="s">
        <v>241</v>
      </c>
      <c r="D432" s="12"/>
      <c r="E432" s="135"/>
      <c r="F432" s="135"/>
      <c r="G432" s="135"/>
      <c r="H432" s="220"/>
      <c r="I432" s="104">
        <f>SUM(I433:I435)</f>
        <v>40877.210000999999</v>
      </c>
      <c r="J432" s="202"/>
      <c r="K432" s="93"/>
      <c r="L432" s="93"/>
      <c r="M432" s="93"/>
      <c r="N432" s="93"/>
      <c r="O432" s="202"/>
      <c r="P432" s="202"/>
      <c r="Q432" s="209"/>
    </row>
    <row r="433" spans="1:17" ht="25.5" x14ac:dyDescent="0.2">
      <c r="A433" s="9">
        <v>1</v>
      </c>
      <c r="B433" s="186"/>
      <c r="C433" s="7" t="s">
        <v>243</v>
      </c>
      <c r="D433" s="4" t="s">
        <v>77</v>
      </c>
      <c r="E433" s="118"/>
      <c r="F433" s="119">
        <v>100</v>
      </c>
      <c r="G433" s="119" t="s">
        <v>71</v>
      </c>
      <c r="H433" s="216">
        <v>70.296000000000006</v>
      </c>
      <c r="I433" s="97">
        <f t="shared" ref="I433:I435" si="213">F433*H433</f>
        <v>7029.6</v>
      </c>
      <c r="J433" s="235" t="s">
        <v>76</v>
      </c>
      <c r="K433" s="160">
        <f t="shared" ref="K433:K435" si="214">I433/4</f>
        <v>1757.4</v>
      </c>
      <c r="L433" s="160">
        <f t="shared" ref="L433:L435" si="215">I433/4</f>
        <v>1757.4</v>
      </c>
      <c r="M433" s="160">
        <f t="shared" ref="M433:M435" si="216">I433/4</f>
        <v>1757.4</v>
      </c>
      <c r="N433" s="160">
        <f t="shared" ref="N433:N435" si="217">I433/4</f>
        <v>1757.4</v>
      </c>
      <c r="O433" s="5" t="s">
        <v>21</v>
      </c>
      <c r="P433" s="166"/>
      <c r="Q433" s="18" t="s">
        <v>520</v>
      </c>
    </row>
    <row r="434" spans="1:17" ht="25.5" x14ac:dyDescent="0.2">
      <c r="A434" s="9">
        <v>2</v>
      </c>
      <c r="B434" s="186"/>
      <c r="C434" s="7" t="s">
        <v>244</v>
      </c>
      <c r="D434" s="4" t="s">
        <v>77</v>
      </c>
      <c r="E434" s="118"/>
      <c r="F434" s="119">
        <v>150</v>
      </c>
      <c r="G434" s="119" t="s">
        <v>75</v>
      </c>
      <c r="H434" s="216">
        <v>70.296000000000006</v>
      </c>
      <c r="I434" s="97">
        <f t="shared" si="213"/>
        <v>10544.400000000001</v>
      </c>
      <c r="J434" s="235" t="s">
        <v>76</v>
      </c>
      <c r="K434" s="160">
        <f t="shared" si="214"/>
        <v>2636.1000000000004</v>
      </c>
      <c r="L434" s="160">
        <f t="shared" si="215"/>
        <v>2636.1000000000004</v>
      </c>
      <c r="M434" s="160">
        <f t="shared" si="216"/>
        <v>2636.1000000000004</v>
      </c>
      <c r="N434" s="160">
        <f t="shared" si="217"/>
        <v>2636.1000000000004</v>
      </c>
      <c r="O434" s="5" t="s">
        <v>21</v>
      </c>
      <c r="P434" s="166"/>
      <c r="Q434" s="18" t="s">
        <v>520</v>
      </c>
    </row>
    <row r="435" spans="1:17" ht="25.5" x14ac:dyDescent="0.2">
      <c r="A435" s="9">
        <v>3</v>
      </c>
      <c r="B435" s="186"/>
      <c r="C435" s="7" t="s">
        <v>245</v>
      </c>
      <c r="D435" s="4" t="s">
        <v>77</v>
      </c>
      <c r="E435" s="118"/>
      <c r="F435" s="119">
        <v>300</v>
      </c>
      <c r="G435" s="119" t="s">
        <v>75</v>
      </c>
      <c r="H435" s="216">
        <v>77.677366669999998</v>
      </c>
      <c r="I435" s="97">
        <f t="shared" si="213"/>
        <v>23303.210000999999</v>
      </c>
      <c r="J435" s="235" t="s">
        <v>76</v>
      </c>
      <c r="K435" s="160">
        <f t="shared" si="214"/>
        <v>5825.8025002499999</v>
      </c>
      <c r="L435" s="160">
        <f t="shared" si="215"/>
        <v>5825.8025002499999</v>
      </c>
      <c r="M435" s="160">
        <f t="shared" si="216"/>
        <v>5825.8025002499999</v>
      </c>
      <c r="N435" s="160">
        <f t="shared" si="217"/>
        <v>5825.8025002499999</v>
      </c>
      <c r="O435" s="5" t="s">
        <v>21</v>
      </c>
      <c r="P435" s="166"/>
      <c r="Q435" s="18" t="s">
        <v>520</v>
      </c>
    </row>
    <row r="436" spans="1:17" s="11" customFormat="1" ht="22.5" x14ac:dyDescent="0.2">
      <c r="A436" s="12"/>
      <c r="B436" s="174" t="s">
        <v>246</v>
      </c>
      <c r="C436" s="37" t="s">
        <v>247</v>
      </c>
      <c r="D436" s="12"/>
      <c r="E436" s="135"/>
      <c r="F436" s="135"/>
      <c r="G436" s="135"/>
      <c r="H436" s="220"/>
      <c r="I436" s="104">
        <f>SUM(I437:I438)</f>
        <v>87822.2</v>
      </c>
      <c r="J436" s="202"/>
      <c r="K436" s="93"/>
      <c r="L436" s="93"/>
      <c r="M436" s="93"/>
      <c r="N436" s="93"/>
      <c r="O436" s="202"/>
      <c r="P436" s="202"/>
      <c r="Q436" s="209"/>
    </row>
    <row r="437" spans="1:17" ht="25.5" x14ac:dyDescent="0.2">
      <c r="A437" s="9">
        <v>1</v>
      </c>
      <c r="B437" s="186"/>
      <c r="C437" s="7" t="s">
        <v>248</v>
      </c>
      <c r="D437" s="4" t="s">
        <v>77</v>
      </c>
      <c r="E437" s="118"/>
      <c r="F437" s="119">
        <v>100</v>
      </c>
      <c r="G437" s="119" t="s">
        <v>252</v>
      </c>
      <c r="H437" s="216">
        <v>367.83499999999998</v>
      </c>
      <c r="I437" s="97">
        <f t="shared" ref="I437:I438" si="218">F437*H437</f>
        <v>36783.5</v>
      </c>
      <c r="J437" s="235" t="s">
        <v>76</v>
      </c>
      <c r="K437" s="160">
        <f t="shared" ref="K437:K438" si="219">I437/4</f>
        <v>9195.875</v>
      </c>
      <c r="L437" s="160">
        <f t="shared" ref="L437:L438" si="220">I437/4</f>
        <v>9195.875</v>
      </c>
      <c r="M437" s="160">
        <f t="shared" ref="M437:M438" si="221">I437/4</f>
        <v>9195.875</v>
      </c>
      <c r="N437" s="160">
        <f t="shared" ref="N437:N438" si="222">I437/4</f>
        <v>9195.875</v>
      </c>
      <c r="O437" s="5" t="s">
        <v>21</v>
      </c>
      <c r="P437" s="166"/>
      <c r="Q437" s="18" t="s">
        <v>520</v>
      </c>
    </row>
    <row r="438" spans="1:17" ht="25.5" x14ac:dyDescent="0.2">
      <c r="A438" s="9">
        <v>2</v>
      </c>
      <c r="B438" s="186"/>
      <c r="C438" s="7" t="s">
        <v>250</v>
      </c>
      <c r="D438" s="4" t="s">
        <v>77</v>
      </c>
      <c r="E438" s="118"/>
      <c r="F438" s="119">
        <v>30</v>
      </c>
      <c r="G438" s="119" t="s">
        <v>253</v>
      </c>
      <c r="H438" s="216">
        <v>1701.29</v>
      </c>
      <c r="I438" s="97">
        <f t="shared" si="218"/>
        <v>51038.7</v>
      </c>
      <c r="J438" s="235" t="s">
        <v>76</v>
      </c>
      <c r="K438" s="160">
        <f t="shared" si="219"/>
        <v>12759.674999999999</v>
      </c>
      <c r="L438" s="160">
        <f t="shared" si="220"/>
        <v>12759.674999999999</v>
      </c>
      <c r="M438" s="160">
        <f t="shared" si="221"/>
        <v>12759.674999999999</v>
      </c>
      <c r="N438" s="160">
        <f t="shared" si="222"/>
        <v>12759.674999999999</v>
      </c>
      <c r="O438" s="5" t="s">
        <v>21</v>
      </c>
      <c r="P438" s="166"/>
      <c r="Q438" s="18" t="s">
        <v>520</v>
      </c>
    </row>
    <row r="439" spans="1:17" s="11" customFormat="1" ht="22.5" x14ac:dyDescent="0.2">
      <c r="A439" s="12"/>
      <c r="B439" s="174" t="s">
        <v>254</v>
      </c>
      <c r="C439" s="37" t="s">
        <v>255</v>
      </c>
      <c r="D439" s="12"/>
      <c r="E439" s="135"/>
      <c r="F439" s="135"/>
      <c r="G439" s="135"/>
      <c r="H439" s="225"/>
      <c r="I439" s="104">
        <f>SUM(I440)</f>
        <v>6898.3100009999998</v>
      </c>
      <c r="J439" s="202"/>
      <c r="K439" s="93"/>
      <c r="L439" s="93"/>
      <c r="M439" s="93"/>
      <c r="N439" s="93"/>
      <c r="O439" s="202"/>
      <c r="P439" s="202"/>
      <c r="Q439" s="209"/>
    </row>
    <row r="440" spans="1:17" ht="25.5" x14ac:dyDescent="0.2">
      <c r="A440" s="9">
        <v>1</v>
      </c>
      <c r="B440" s="186"/>
      <c r="C440" s="7" t="s">
        <v>257</v>
      </c>
      <c r="D440" s="4" t="s">
        <v>77</v>
      </c>
      <c r="E440" s="118"/>
      <c r="F440" s="132">
        <v>30</v>
      </c>
      <c r="G440" s="119" t="s">
        <v>75</v>
      </c>
      <c r="H440" s="216">
        <v>229.94366669999999</v>
      </c>
      <c r="I440" s="97">
        <f t="shared" ref="I440" si="223">F440*H440</f>
        <v>6898.3100009999998</v>
      </c>
      <c r="J440" s="235" t="s">
        <v>76</v>
      </c>
      <c r="K440" s="160">
        <f t="shared" ref="K440" si="224">I440/4</f>
        <v>1724.57750025</v>
      </c>
      <c r="L440" s="160">
        <f t="shared" ref="L440" si="225">I440/4</f>
        <v>1724.57750025</v>
      </c>
      <c r="M440" s="160">
        <f t="shared" ref="M440" si="226">I440/4</f>
        <v>1724.57750025</v>
      </c>
      <c r="N440" s="160">
        <f t="shared" ref="N440" si="227">I440/4</f>
        <v>1724.57750025</v>
      </c>
      <c r="O440" s="5" t="s">
        <v>21</v>
      </c>
      <c r="P440" s="166"/>
      <c r="Q440" s="18" t="s">
        <v>520</v>
      </c>
    </row>
    <row r="441" spans="1:17" s="11" customFormat="1" ht="33.75" x14ac:dyDescent="0.2">
      <c r="A441" s="12"/>
      <c r="B441" s="174" t="s">
        <v>258</v>
      </c>
      <c r="C441" s="37" t="s">
        <v>259</v>
      </c>
      <c r="D441" s="12"/>
      <c r="E441" s="135"/>
      <c r="F441" s="135"/>
      <c r="G441" s="135"/>
      <c r="H441" s="225"/>
      <c r="I441" s="104">
        <f>SUM(I442)</f>
        <v>19401.349999999999</v>
      </c>
      <c r="J441" s="202"/>
      <c r="K441" s="93"/>
      <c r="L441" s="93"/>
      <c r="M441" s="93"/>
      <c r="N441" s="93"/>
      <c r="O441" s="202"/>
      <c r="P441" s="202"/>
      <c r="Q441" s="209"/>
    </row>
    <row r="442" spans="1:17" ht="25.5" x14ac:dyDescent="0.2">
      <c r="A442" s="9">
        <v>1</v>
      </c>
      <c r="B442" s="186"/>
      <c r="C442" s="7" t="s">
        <v>261</v>
      </c>
      <c r="D442" s="4" t="s">
        <v>77</v>
      </c>
      <c r="E442" s="118"/>
      <c r="F442" s="132">
        <v>50</v>
      </c>
      <c r="G442" s="119" t="s">
        <v>75</v>
      </c>
      <c r="H442" s="216">
        <v>388.02699999999999</v>
      </c>
      <c r="I442" s="97">
        <f t="shared" ref="I442" si="228">F442*H442</f>
        <v>19401.349999999999</v>
      </c>
      <c r="J442" s="235" t="s">
        <v>76</v>
      </c>
      <c r="K442" s="160">
        <f t="shared" ref="K442" si="229">I442/4</f>
        <v>4850.3374999999996</v>
      </c>
      <c r="L442" s="160">
        <f t="shared" ref="L442" si="230">I442/4</f>
        <v>4850.3374999999996</v>
      </c>
      <c r="M442" s="160">
        <f t="shared" ref="M442" si="231">I442/4</f>
        <v>4850.3374999999996</v>
      </c>
      <c r="N442" s="160">
        <f t="shared" ref="N442" si="232">I442/4</f>
        <v>4850.3374999999996</v>
      </c>
      <c r="O442" s="5" t="s">
        <v>21</v>
      </c>
      <c r="P442" s="166"/>
      <c r="Q442" s="18" t="s">
        <v>520</v>
      </c>
    </row>
    <row r="443" spans="1:17" s="11" customFormat="1" x14ac:dyDescent="0.2">
      <c r="A443" s="12"/>
      <c r="B443" s="174" t="s">
        <v>262</v>
      </c>
      <c r="C443" s="37" t="s">
        <v>263</v>
      </c>
      <c r="D443" s="12"/>
      <c r="E443" s="135"/>
      <c r="F443" s="135"/>
      <c r="G443" s="135"/>
      <c r="H443" s="220"/>
      <c r="I443" s="104">
        <f>SUM(I444:I449)</f>
        <v>46759.900000004003</v>
      </c>
      <c r="J443" s="202"/>
      <c r="K443" s="93"/>
      <c r="L443" s="93"/>
      <c r="M443" s="93"/>
      <c r="N443" s="93"/>
      <c r="O443" s="202"/>
      <c r="P443" s="202"/>
      <c r="Q443" s="209"/>
    </row>
    <row r="444" spans="1:17" ht="25.5" x14ac:dyDescent="0.2">
      <c r="A444" s="9">
        <v>1</v>
      </c>
      <c r="B444" s="186"/>
      <c r="C444" s="7" t="s">
        <v>411</v>
      </c>
      <c r="D444" s="4" t="s">
        <v>77</v>
      </c>
      <c r="E444" s="118"/>
      <c r="F444" s="132">
        <v>9</v>
      </c>
      <c r="G444" s="119" t="s">
        <v>71</v>
      </c>
      <c r="H444" s="216">
        <v>93.479555555999994</v>
      </c>
      <c r="I444" s="97">
        <f t="shared" ref="I444:I449" si="233">F444*H444</f>
        <v>841.31600000399999</v>
      </c>
      <c r="J444" s="235" t="s">
        <v>76</v>
      </c>
      <c r="K444" s="160">
        <f t="shared" ref="K444:K449" si="234">I444/4</f>
        <v>210.329000001</v>
      </c>
      <c r="L444" s="160">
        <f t="shared" ref="L444:L449" si="235">I444/4</f>
        <v>210.329000001</v>
      </c>
      <c r="M444" s="160">
        <f t="shared" ref="M444:M449" si="236">I444/4</f>
        <v>210.329000001</v>
      </c>
      <c r="N444" s="160">
        <f t="shared" ref="N444:N449" si="237">I444/4</f>
        <v>210.329000001</v>
      </c>
      <c r="O444" s="5" t="s">
        <v>21</v>
      </c>
      <c r="P444" s="166"/>
      <c r="Q444" s="18" t="s">
        <v>520</v>
      </c>
    </row>
    <row r="445" spans="1:17" ht="25.5" x14ac:dyDescent="0.2">
      <c r="A445" s="9">
        <v>2</v>
      </c>
      <c r="B445" s="186"/>
      <c r="C445" s="7" t="s">
        <v>266</v>
      </c>
      <c r="D445" s="4" t="s">
        <v>77</v>
      </c>
      <c r="E445" s="118"/>
      <c r="F445" s="132">
        <v>4</v>
      </c>
      <c r="G445" s="119" t="s">
        <v>270</v>
      </c>
      <c r="H445" s="216">
        <v>5088.0360000000001</v>
      </c>
      <c r="I445" s="97">
        <f t="shared" si="233"/>
        <v>20352.144</v>
      </c>
      <c r="J445" s="235" t="s">
        <v>76</v>
      </c>
      <c r="K445" s="160">
        <f t="shared" si="234"/>
        <v>5088.0360000000001</v>
      </c>
      <c r="L445" s="160">
        <f t="shared" si="235"/>
        <v>5088.0360000000001</v>
      </c>
      <c r="M445" s="160">
        <f t="shared" si="236"/>
        <v>5088.0360000000001</v>
      </c>
      <c r="N445" s="160">
        <f t="shared" si="237"/>
        <v>5088.0360000000001</v>
      </c>
      <c r="O445" s="5" t="s">
        <v>21</v>
      </c>
      <c r="P445" s="166"/>
      <c r="Q445" s="18" t="s">
        <v>520</v>
      </c>
    </row>
    <row r="446" spans="1:17" ht="25.5" x14ac:dyDescent="0.2">
      <c r="A446" s="9">
        <v>3</v>
      </c>
      <c r="B446" s="186"/>
      <c r="C446" s="7" t="s">
        <v>267</v>
      </c>
      <c r="D446" s="4" t="s">
        <v>77</v>
      </c>
      <c r="E446" s="118"/>
      <c r="F446" s="132">
        <v>12</v>
      </c>
      <c r="G446" s="119" t="s">
        <v>270</v>
      </c>
      <c r="H446" s="216">
        <v>1186.375</v>
      </c>
      <c r="I446" s="97">
        <f t="shared" si="233"/>
        <v>14236.5</v>
      </c>
      <c r="J446" s="235" t="s">
        <v>76</v>
      </c>
      <c r="K446" s="160">
        <f t="shared" si="234"/>
        <v>3559.125</v>
      </c>
      <c r="L446" s="160">
        <f t="shared" si="235"/>
        <v>3559.125</v>
      </c>
      <c r="M446" s="160">
        <f t="shared" si="236"/>
        <v>3559.125</v>
      </c>
      <c r="N446" s="160">
        <f t="shared" si="237"/>
        <v>3559.125</v>
      </c>
      <c r="O446" s="5" t="s">
        <v>21</v>
      </c>
      <c r="P446" s="166"/>
      <c r="Q446" s="18" t="s">
        <v>520</v>
      </c>
    </row>
    <row r="447" spans="1:17" ht="25.5" x14ac:dyDescent="0.2">
      <c r="A447" s="9">
        <v>4</v>
      </c>
      <c r="B447" s="186"/>
      <c r="C447" s="7" t="s">
        <v>268</v>
      </c>
      <c r="D447" s="4" t="s">
        <v>77</v>
      </c>
      <c r="E447" s="118"/>
      <c r="F447" s="132">
        <v>6</v>
      </c>
      <c r="G447" s="119" t="s">
        <v>270</v>
      </c>
      <c r="H447" s="216">
        <v>1566</v>
      </c>
      <c r="I447" s="97">
        <f t="shared" si="233"/>
        <v>9396</v>
      </c>
      <c r="J447" s="235" t="s">
        <v>76</v>
      </c>
      <c r="K447" s="160">
        <f t="shared" si="234"/>
        <v>2349</v>
      </c>
      <c r="L447" s="160">
        <f t="shared" si="235"/>
        <v>2349</v>
      </c>
      <c r="M447" s="160">
        <f t="shared" si="236"/>
        <v>2349</v>
      </c>
      <c r="N447" s="160">
        <f t="shared" si="237"/>
        <v>2349</v>
      </c>
      <c r="O447" s="5" t="s">
        <v>21</v>
      </c>
      <c r="P447" s="166"/>
      <c r="Q447" s="18" t="s">
        <v>520</v>
      </c>
    </row>
    <row r="448" spans="1:17" ht="25.5" x14ac:dyDescent="0.2">
      <c r="A448" s="9">
        <v>5</v>
      </c>
      <c r="B448" s="186"/>
      <c r="C448" s="7" t="s">
        <v>264</v>
      </c>
      <c r="D448" s="4" t="s">
        <v>77</v>
      </c>
      <c r="E448" s="118"/>
      <c r="F448" s="132">
        <v>5</v>
      </c>
      <c r="G448" s="119" t="s">
        <v>270</v>
      </c>
      <c r="H448" s="216">
        <v>280.36</v>
      </c>
      <c r="I448" s="97">
        <f t="shared" si="233"/>
        <v>1401.8000000000002</v>
      </c>
      <c r="J448" s="235" t="s">
        <v>76</v>
      </c>
      <c r="K448" s="160">
        <f t="shared" si="234"/>
        <v>350.45000000000005</v>
      </c>
      <c r="L448" s="160">
        <f t="shared" si="235"/>
        <v>350.45000000000005</v>
      </c>
      <c r="M448" s="160">
        <f t="shared" si="236"/>
        <v>350.45000000000005</v>
      </c>
      <c r="N448" s="160">
        <f t="shared" si="237"/>
        <v>350.45000000000005</v>
      </c>
      <c r="O448" s="5" t="s">
        <v>21</v>
      </c>
      <c r="P448" s="166"/>
      <c r="Q448" s="18" t="s">
        <v>520</v>
      </c>
    </row>
    <row r="449" spans="1:17" ht="25.5" x14ac:dyDescent="0.2">
      <c r="A449" s="9">
        <v>6</v>
      </c>
      <c r="B449" s="186"/>
      <c r="C449" s="7" t="s">
        <v>269</v>
      </c>
      <c r="D449" s="4" t="s">
        <v>77</v>
      </c>
      <c r="E449" s="118"/>
      <c r="F449" s="132">
        <v>5</v>
      </c>
      <c r="G449" s="119" t="s">
        <v>270</v>
      </c>
      <c r="H449" s="216">
        <v>106.428</v>
      </c>
      <c r="I449" s="97">
        <f t="shared" si="233"/>
        <v>532.14</v>
      </c>
      <c r="J449" s="235" t="s">
        <v>76</v>
      </c>
      <c r="K449" s="160">
        <f t="shared" si="234"/>
        <v>133.035</v>
      </c>
      <c r="L449" s="160">
        <f t="shared" si="235"/>
        <v>133.035</v>
      </c>
      <c r="M449" s="160">
        <f t="shared" si="236"/>
        <v>133.035</v>
      </c>
      <c r="N449" s="160">
        <f t="shared" si="237"/>
        <v>133.035</v>
      </c>
      <c r="O449" s="5" t="s">
        <v>21</v>
      </c>
      <c r="P449" s="166"/>
      <c r="Q449" s="18" t="s">
        <v>520</v>
      </c>
    </row>
    <row r="450" spans="1:17" s="11" customFormat="1" ht="22.5" x14ac:dyDescent="0.2">
      <c r="A450" s="12"/>
      <c r="B450" s="174" t="s">
        <v>271</v>
      </c>
      <c r="C450" s="37" t="s">
        <v>272</v>
      </c>
      <c r="D450" s="12"/>
      <c r="E450" s="135"/>
      <c r="F450" s="135"/>
      <c r="G450" s="135"/>
      <c r="H450" s="220"/>
      <c r="I450" s="104">
        <f>SUM(I451:I458)</f>
        <v>29598.899999999998</v>
      </c>
      <c r="J450" s="202"/>
      <c r="K450" s="93"/>
      <c r="L450" s="93"/>
      <c r="M450" s="93"/>
      <c r="N450" s="93"/>
      <c r="O450" s="202"/>
      <c r="P450" s="202"/>
      <c r="Q450" s="209"/>
    </row>
    <row r="451" spans="1:17" ht="25.5" x14ac:dyDescent="0.25">
      <c r="A451" s="8">
        <v>1</v>
      </c>
      <c r="B451" s="186"/>
      <c r="C451" s="7" t="s">
        <v>273</v>
      </c>
      <c r="D451" s="4" t="s">
        <v>77</v>
      </c>
      <c r="E451" s="118"/>
      <c r="F451" s="119">
        <v>20</v>
      </c>
      <c r="G451" s="119" t="s">
        <v>71</v>
      </c>
      <c r="H451" s="216">
        <v>86.999999999999986</v>
      </c>
      <c r="I451" s="97">
        <f t="shared" ref="I451:I458" si="238">F451*H451</f>
        <v>1739.9999999999998</v>
      </c>
      <c r="J451" s="235" t="s">
        <v>76</v>
      </c>
      <c r="K451" s="160">
        <f t="shared" ref="K451:K458" si="239">I451/4</f>
        <v>434.99999999999994</v>
      </c>
      <c r="L451" s="160">
        <f t="shared" ref="L451:L458" si="240">I451/4</f>
        <v>434.99999999999994</v>
      </c>
      <c r="M451" s="160">
        <f t="shared" ref="M451:M458" si="241">I451/4</f>
        <v>434.99999999999994</v>
      </c>
      <c r="N451" s="160">
        <f t="shared" ref="N451:N458" si="242">I451/4</f>
        <v>434.99999999999994</v>
      </c>
      <c r="O451" s="5" t="s">
        <v>21</v>
      </c>
      <c r="P451" s="166"/>
      <c r="Q451" s="18" t="s">
        <v>520</v>
      </c>
    </row>
    <row r="452" spans="1:17" ht="25.5" x14ac:dyDescent="0.25">
      <c r="A452" s="8">
        <v>2</v>
      </c>
      <c r="B452" s="186"/>
      <c r="C452" s="7" t="s">
        <v>412</v>
      </c>
      <c r="D452" s="4" t="s">
        <v>77</v>
      </c>
      <c r="E452" s="118"/>
      <c r="F452" s="119">
        <v>5</v>
      </c>
      <c r="G452" s="119" t="s">
        <v>75</v>
      </c>
      <c r="H452" s="216">
        <v>1236.47984</v>
      </c>
      <c r="I452" s="97">
        <f t="shared" si="238"/>
        <v>6182.3991999999998</v>
      </c>
      <c r="J452" s="235" t="s">
        <v>76</v>
      </c>
      <c r="K452" s="160">
        <f t="shared" si="239"/>
        <v>1545.5998</v>
      </c>
      <c r="L452" s="160">
        <f t="shared" si="240"/>
        <v>1545.5998</v>
      </c>
      <c r="M452" s="160">
        <f t="shared" si="241"/>
        <v>1545.5998</v>
      </c>
      <c r="N452" s="160">
        <f t="shared" si="242"/>
        <v>1545.5998</v>
      </c>
      <c r="O452" s="5" t="s">
        <v>21</v>
      </c>
      <c r="P452" s="166"/>
      <c r="Q452" s="18" t="s">
        <v>520</v>
      </c>
    </row>
    <row r="453" spans="1:17" ht="25.5" x14ac:dyDescent="0.25">
      <c r="A453" s="8">
        <v>3</v>
      </c>
      <c r="B453" s="186"/>
      <c r="C453" s="7" t="s">
        <v>274</v>
      </c>
      <c r="D453" s="4" t="s">
        <v>77</v>
      </c>
      <c r="E453" s="118"/>
      <c r="F453" s="119">
        <v>4</v>
      </c>
      <c r="G453" s="119" t="s">
        <v>75</v>
      </c>
      <c r="H453" s="216">
        <v>1107.32</v>
      </c>
      <c r="I453" s="97">
        <f t="shared" si="238"/>
        <v>4429.28</v>
      </c>
      <c r="J453" s="235" t="s">
        <v>76</v>
      </c>
      <c r="K453" s="160">
        <f t="shared" si="239"/>
        <v>1107.32</v>
      </c>
      <c r="L453" s="160">
        <f t="shared" si="240"/>
        <v>1107.32</v>
      </c>
      <c r="M453" s="160">
        <f t="shared" si="241"/>
        <v>1107.32</v>
      </c>
      <c r="N453" s="160">
        <f t="shared" si="242"/>
        <v>1107.32</v>
      </c>
      <c r="O453" s="5" t="s">
        <v>21</v>
      </c>
      <c r="P453" s="166"/>
      <c r="Q453" s="18" t="s">
        <v>520</v>
      </c>
    </row>
    <row r="454" spans="1:17" ht="25.5" x14ac:dyDescent="0.25">
      <c r="A454" s="8">
        <v>4</v>
      </c>
      <c r="B454" s="186"/>
      <c r="C454" s="7" t="s">
        <v>275</v>
      </c>
      <c r="D454" s="4" t="s">
        <v>77</v>
      </c>
      <c r="E454" s="118"/>
      <c r="F454" s="119">
        <v>5</v>
      </c>
      <c r="G454" s="119" t="s">
        <v>71</v>
      </c>
      <c r="H454" s="216">
        <v>112.65</v>
      </c>
      <c r="I454" s="97">
        <f t="shared" si="238"/>
        <v>563.25</v>
      </c>
      <c r="J454" s="235" t="s">
        <v>76</v>
      </c>
      <c r="K454" s="160">
        <f t="shared" si="239"/>
        <v>140.8125</v>
      </c>
      <c r="L454" s="160">
        <f t="shared" si="240"/>
        <v>140.8125</v>
      </c>
      <c r="M454" s="160">
        <f t="shared" si="241"/>
        <v>140.8125</v>
      </c>
      <c r="N454" s="160">
        <f t="shared" si="242"/>
        <v>140.8125</v>
      </c>
      <c r="O454" s="5" t="s">
        <v>21</v>
      </c>
      <c r="P454" s="166"/>
      <c r="Q454" s="18" t="s">
        <v>520</v>
      </c>
    </row>
    <row r="455" spans="1:17" ht="25.5" x14ac:dyDescent="0.25">
      <c r="A455" s="8">
        <v>5</v>
      </c>
      <c r="B455" s="186"/>
      <c r="C455" s="7" t="s">
        <v>276</v>
      </c>
      <c r="D455" s="4" t="s">
        <v>77</v>
      </c>
      <c r="E455" s="118"/>
      <c r="F455" s="119">
        <v>4</v>
      </c>
      <c r="G455" s="119" t="s">
        <v>75</v>
      </c>
      <c r="H455" s="216">
        <v>3000.01</v>
      </c>
      <c r="I455" s="97">
        <f t="shared" si="238"/>
        <v>12000.04</v>
      </c>
      <c r="J455" s="235" t="s">
        <v>76</v>
      </c>
      <c r="K455" s="160">
        <f t="shared" si="239"/>
        <v>3000.01</v>
      </c>
      <c r="L455" s="160">
        <f t="shared" si="240"/>
        <v>3000.01</v>
      </c>
      <c r="M455" s="160">
        <f t="shared" si="241"/>
        <v>3000.01</v>
      </c>
      <c r="N455" s="160">
        <f t="shared" si="242"/>
        <v>3000.01</v>
      </c>
      <c r="O455" s="5" t="s">
        <v>21</v>
      </c>
      <c r="P455" s="166"/>
      <c r="Q455" s="18" t="s">
        <v>520</v>
      </c>
    </row>
    <row r="456" spans="1:17" ht="25.5" x14ac:dyDescent="0.25">
      <c r="A456" s="8">
        <v>6</v>
      </c>
      <c r="B456" s="186"/>
      <c r="C456" s="7" t="s">
        <v>277</v>
      </c>
      <c r="D456" s="4" t="s">
        <v>77</v>
      </c>
      <c r="E456" s="118"/>
      <c r="F456" s="119">
        <v>10</v>
      </c>
      <c r="G456" s="119" t="s">
        <v>71</v>
      </c>
      <c r="H456" s="216">
        <v>28.46</v>
      </c>
      <c r="I456" s="97">
        <f t="shared" si="238"/>
        <v>284.60000000000002</v>
      </c>
      <c r="J456" s="235" t="s">
        <v>76</v>
      </c>
      <c r="K456" s="160">
        <f t="shared" si="239"/>
        <v>71.150000000000006</v>
      </c>
      <c r="L456" s="160">
        <f t="shared" si="240"/>
        <v>71.150000000000006</v>
      </c>
      <c r="M456" s="160">
        <f t="shared" si="241"/>
        <v>71.150000000000006</v>
      </c>
      <c r="N456" s="160">
        <f t="shared" si="242"/>
        <v>71.150000000000006</v>
      </c>
      <c r="O456" s="5" t="s">
        <v>21</v>
      </c>
      <c r="P456" s="166"/>
      <c r="Q456" s="18" t="s">
        <v>520</v>
      </c>
    </row>
    <row r="457" spans="1:17" ht="25.5" x14ac:dyDescent="0.25">
      <c r="A457" s="8">
        <v>8</v>
      </c>
      <c r="B457" s="186"/>
      <c r="C457" s="7" t="s">
        <v>279</v>
      </c>
      <c r="D457" s="4" t="s">
        <v>77</v>
      </c>
      <c r="E457" s="118"/>
      <c r="F457" s="119">
        <v>6</v>
      </c>
      <c r="G457" s="119" t="s">
        <v>75</v>
      </c>
      <c r="H457" s="216">
        <v>645.99680000000001</v>
      </c>
      <c r="I457" s="97">
        <f t="shared" si="238"/>
        <v>3875.9808000000003</v>
      </c>
      <c r="J457" s="235" t="s">
        <v>76</v>
      </c>
      <c r="K457" s="160">
        <f t="shared" si="239"/>
        <v>968.99520000000007</v>
      </c>
      <c r="L457" s="160">
        <f t="shared" si="240"/>
        <v>968.99520000000007</v>
      </c>
      <c r="M457" s="160">
        <f t="shared" si="241"/>
        <v>968.99520000000007</v>
      </c>
      <c r="N457" s="160">
        <f t="shared" si="242"/>
        <v>968.99520000000007</v>
      </c>
      <c r="O457" s="5" t="s">
        <v>21</v>
      </c>
      <c r="P457" s="166"/>
      <c r="Q457" s="18" t="s">
        <v>520</v>
      </c>
    </row>
    <row r="458" spans="1:17" ht="25.5" x14ac:dyDescent="0.25">
      <c r="A458" s="8">
        <v>9</v>
      </c>
      <c r="B458" s="186"/>
      <c r="C458" s="7" t="s">
        <v>280</v>
      </c>
      <c r="D458" s="4" t="s">
        <v>77</v>
      </c>
      <c r="E458" s="118"/>
      <c r="F458" s="119">
        <v>5</v>
      </c>
      <c r="G458" s="119" t="s">
        <v>71</v>
      </c>
      <c r="H458" s="216">
        <v>104.67</v>
      </c>
      <c r="I458" s="97">
        <f t="shared" si="238"/>
        <v>523.35</v>
      </c>
      <c r="J458" s="235" t="s">
        <v>76</v>
      </c>
      <c r="K458" s="160">
        <f t="shared" si="239"/>
        <v>130.83750000000001</v>
      </c>
      <c r="L458" s="160">
        <f t="shared" si="240"/>
        <v>130.83750000000001</v>
      </c>
      <c r="M458" s="160">
        <f t="shared" si="241"/>
        <v>130.83750000000001</v>
      </c>
      <c r="N458" s="160">
        <f t="shared" si="242"/>
        <v>130.83750000000001</v>
      </c>
      <c r="O458" s="5" t="s">
        <v>21</v>
      </c>
      <c r="P458" s="166"/>
      <c r="Q458" s="18" t="s">
        <v>520</v>
      </c>
    </row>
    <row r="459" spans="1:17" s="11" customFormat="1" ht="22.5" x14ac:dyDescent="0.2">
      <c r="A459" s="12"/>
      <c r="B459" s="174" t="s">
        <v>313</v>
      </c>
      <c r="C459" s="37" t="s">
        <v>314</v>
      </c>
      <c r="D459" s="12"/>
      <c r="E459" s="135"/>
      <c r="F459" s="135"/>
      <c r="G459" s="135"/>
      <c r="H459" s="225"/>
      <c r="I459" s="104">
        <f>SUM(I460)</f>
        <v>18997.310000999998</v>
      </c>
      <c r="J459" s="202"/>
      <c r="K459" s="93"/>
      <c r="L459" s="93"/>
      <c r="M459" s="93"/>
      <c r="N459" s="93"/>
      <c r="O459" s="202"/>
      <c r="P459" s="202"/>
      <c r="Q459" s="209"/>
    </row>
    <row r="460" spans="1:17" ht="25.5" x14ac:dyDescent="0.2">
      <c r="A460" s="9">
        <v>1</v>
      </c>
      <c r="B460" s="192"/>
      <c r="C460" s="7" t="s">
        <v>315</v>
      </c>
      <c r="D460" s="4" t="s">
        <v>77</v>
      </c>
      <c r="E460" s="118"/>
      <c r="F460" s="132">
        <v>3</v>
      </c>
      <c r="G460" s="119" t="s">
        <v>75</v>
      </c>
      <c r="H460" s="216">
        <v>6332.4366669999999</v>
      </c>
      <c r="I460" s="97">
        <f t="shared" ref="I460" si="243">F460*H460</f>
        <v>18997.310000999998</v>
      </c>
      <c r="J460" s="235" t="s">
        <v>76</v>
      </c>
      <c r="K460" s="160">
        <f t="shared" ref="K460" si="244">I460/4</f>
        <v>4749.3275002499995</v>
      </c>
      <c r="L460" s="160">
        <f t="shared" ref="L460" si="245">I460/4</f>
        <v>4749.3275002499995</v>
      </c>
      <c r="M460" s="160">
        <f t="shared" ref="M460" si="246">I460/4</f>
        <v>4749.3275002499995</v>
      </c>
      <c r="N460" s="160">
        <f t="shared" ref="N460" si="247">I460/4</f>
        <v>4749.3275002499995</v>
      </c>
      <c r="O460" s="5" t="s">
        <v>21</v>
      </c>
      <c r="P460" s="166"/>
      <c r="Q460" s="18" t="s">
        <v>520</v>
      </c>
    </row>
    <row r="461" spans="1:17" s="11" customFormat="1" ht="22.5" x14ac:dyDescent="0.2">
      <c r="A461" s="12"/>
      <c r="B461" s="174" t="s">
        <v>316</v>
      </c>
      <c r="C461" s="37" t="s">
        <v>317</v>
      </c>
      <c r="D461" s="12"/>
      <c r="E461" s="135"/>
      <c r="F461" s="135"/>
      <c r="G461" s="135"/>
      <c r="H461" s="220"/>
      <c r="I461" s="104">
        <f>SUM(I462:I463)</f>
        <v>227693.43999599997</v>
      </c>
      <c r="J461" s="202"/>
      <c r="K461" s="93"/>
      <c r="L461" s="93"/>
      <c r="M461" s="93"/>
      <c r="N461" s="93"/>
      <c r="O461" s="202"/>
      <c r="P461" s="202"/>
      <c r="Q461" s="209"/>
    </row>
    <row r="462" spans="1:17" ht="25.5" x14ac:dyDescent="0.2">
      <c r="A462" s="9">
        <v>1</v>
      </c>
      <c r="B462" s="192">
        <v>1</v>
      </c>
      <c r="C462" s="7" t="s">
        <v>318</v>
      </c>
      <c r="D462" s="4" t="s">
        <v>77</v>
      </c>
      <c r="E462" s="118"/>
      <c r="F462" s="132">
        <v>12</v>
      </c>
      <c r="G462" s="119" t="s">
        <v>75</v>
      </c>
      <c r="H462" s="216">
        <v>17320.849999999999</v>
      </c>
      <c r="I462" s="97">
        <f t="shared" ref="I462:I463" si="248">F462*H462</f>
        <v>207850.19999999998</v>
      </c>
      <c r="J462" s="235" t="s">
        <v>76</v>
      </c>
      <c r="K462" s="160">
        <f t="shared" ref="K462:K463" si="249">I462/4</f>
        <v>51962.549999999996</v>
      </c>
      <c r="L462" s="160">
        <f t="shared" ref="L462:L463" si="250">I462/4</f>
        <v>51962.549999999996</v>
      </c>
      <c r="M462" s="160">
        <f t="shared" ref="M462:M463" si="251">I462/4</f>
        <v>51962.549999999996</v>
      </c>
      <c r="N462" s="160">
        <f t="shared" ref="N462:N463" si="252">I462/4</f>
        <v>51962.549999999996</v>
      </c>
      <c r="O462" s="5" t="s">
        <v>21</v>
      </c>
      <c r="P462" s="166"/>
      <c r="Q462" s="18" t="s">
        <v>520</v>
      </c>
    </row>
    <row r="463" spans="1:17" ht="25.5" x14ac:dyDescent="0.2">
      <c r="A463" s="9">
        <v>2</v>
      </c>
      <c r="B463" s="192">
        <v>2</v>
      </c>
      <c r="C463" s="7" t="s">
        <v>319</v>
      </c>
      <c r="D463" s="4" t="s">
        <v>77</v>
      </c>
      <c r="E463" s="118"/>
      <c r="F463" s="132">
        <v>12</v>
      </c>
      <c r="G463" s="119" t="s">
        <v>75</v>
      </c>
      <c r="H463" s="216">
        <v>1653.603333</v>
      </c>
      <c r="I463" s="97">
        <f t="shared" si="248"/>
        <v>19843.239996</v>
      </c>
      <c r="J463" s="235" t="s">
        <v>76</v>
      </c>
      <c r="K463" s="160">
        <f t="shared" si="249"/>
        <v>4960.8099990000001</v>
      </c>
      <c r="L463" s="160">
        <f t="shared" si="250"/>
        <v>4960.8099990000001</v>
      </c>
      <c r="M463" s="160">
        <f t="shared" si="251"/>
        <v>4960.8099990000001</v>
      </c>
      <c r="N463" s="160">
        <f t="shared" si="252"/>
        <v>4960.8099990000001</v>
      </c>
      <c r="O463" s="5" t="s">
        <v>21</v>
      </c>
      <c r="P463" s="166"/>
      <c r="Q463" s="18" t="s">
        <v>520</v>
      </c>
    </row>
    <row r="464" spans="1:17" s="11" customFormat="1" x14ac:dyDescent="0.2">
      <c r="A464" s="12"/>
      <c r="B464" s="174" t="s">
        <v>320</v>
      </c>
      <c r="C464" s="37" t="s">
        <v>321</v>
      </c>
      <c r="D464" s="12"/>
      <c r="E464" s="135"/>
      <c r="F464" s="135"/>
      <c r="G464" s="135"/>
      <c r="H464" s="225"/>
      <c r="I464" s="104">
        <f>SUM(I465)</f>
        <v>18532.68</v>
      </c>
      <c r="J464" s="202"/>
      <c r="K464" s="93"/>
      <c r="L464" s="93"/>
      <c r="M464" s="93"/>
      <c r="N464" s="93"/>
      <c r="O464" s="202"/>
      <c r="P464" s="202"/>
      <c r="Q464" s="209"/>
    </row>
    <row r="465" spans="1:17" ht="25.5" x14ac:dyDescent="0.2">
      <c r="A465" s="9">
        <v>1</v>
      </c>
      <c r="B465" s="186"/>
      <c r="C465" s="7" t="s">
        <v>322</v>
      </c>
      <c r="D465" s="4" t="s">
        <v>77</v>
      </c>
      <c r="E465" s="118"/>
      <c r="F465" s="132">
        <v>4</v>
      </c>
      <c r="G465" s="119" t="s">
        <v>75</v>
      </c>
      <c r="H465" s="216">
        <v>4633.17</v>
      </c>
      <c r="I465" s="97">
        <f t="shared" ref="I465" si="253">F465*H465</f>
        <v>18532.68</v>
      </c>
      <c r="J465" s="235" t="s">
        <v>76</v>
      </c>
      <c r="K465" s="160">
        <f t="shared" ref="K465" si="254">I465/4</f>
        <v>4633.17</v>
      </c>
      <c r="L465" s="160">
        <f t="shared" ref="L465" si="255">I465/4</f>
        <v>4633.17</v>
      </c>
      <c r="M465" s="160">
        <f t="shared" ref="M465" si="256">I465/4</f>
        <v>4633.17</v>
      </c>
      <c r="N465" s="160">
        <f t="shared" ref="N465" si="257">I465/4</f>
        <v>4633.17</v>
      </c>
      <c r="O465" s="5" t="s">
        <v>21</v>
      </c>
      <c r="P465" s="166"/>
      <c r="Q465" s="18" t="s">
        <v>520</v>
      </c>
    </row>
    <row r="466" spans="1:17" s="11" customFormat="1" x14ac:dyDescent="0.2">
      <c r="A466" s="12"/>
      <c r="B466" s="174" t="s">
        <v>323</v>
      </c>
      <c r="C466" s="37" t="s">
        <v>324</v>
      </c>
      <c r="D466" s="12"/>
      <c r="E466" s="135"/>
      <c r="F466" s="135"/>
      <c r="G466" s="135"/>
      <c r="H466" s="225"/>
      <c r="I466" s="104">
        <f>SUM(I467)</f>
        <v>26155.379999995999</v>
      </c>
      <c r="J466" s="202"/>
      <c r="K466" s="93"/>
      <c r="L466" s="93"/>
      <c r="M466" s="93"/>
      <c r="N466" s="93"/>
      <c r="O466" s="202"/>
      <c r="P466" s="202"/>
      <c r="Q466" s="209"/>
    </row>
    <row r="467" spans="1:17" ht="25.5" x14ac:dyDescent="0.2">
      <c r="A467" s="9">
        <v>1</v>
      </c>
      <c r="B467" s="186"/>
      <c r="C467" s="42" t="s">
        <v>325</v>
      </c>
      <c r="D467" s="4" t="s">
        <v>77</v>
      </c>
      <c r="E467" s="118"/>
      <c r="F467" s="132">
        <v>52</v>
      </c>
      <c r="G467" s="119" t="s">
        <v>75</v>
      </c>
      <c r="H467" s="216">
        <v>502.98807692299999</v>
      </c>
      <c r="I467" s="97">
        <f t="shared" ref="I467" si="258">F467*H467</f>
        <v>26155.379999995999</v>
      </c>
      <c r="J467" s="235" t="s">
        <v>76</v>
      </c>
      <c r="K467" s="160">
        <f t="shared" ref="K467" si="259">I467/4</f>
        <v>6538.8449999989998</v>
      </c>
      <c r="L467" s="160">
        <f t="shared" ref="L467" si="260">I467/4</f>
        <v>6538.8449999989998</v>
      </c>
      <c r="M467" s="160">
        <f t="shared" ref="M467" si="261">I467/4</f>
        <v>6538.8449999989998</v>
      </c>
      <c r="N467" s="160">
        <f t="shared" ref="N467" si="262">I467/4</f>
        <v>6538.8449999989998</v>
      </c>
      <c r="O467" s="5" t="s">
        <v>21</v>
      </c>
      <c r="P467" s="166"/>
      <c r="Q467" s="18" t="s">
        <v>520</v>
      </c>
    </row>
    <row r="468" spans="1:17" s="11" customFormat="1" x14ac:dyDescent="0.2">
      <c r="A468" s="12"/>
      <c r="B468" s="174" t="s">
        <v>326</v>
      </c>
      <c r="C468" s="37" t="s">
        <v>327</v>
      </c>
      <c r="D468" s="12"/>
      <c r="E468" s="135"/>
      <c r="F468" s="135"/>
      <c r="G468" s="135"/>
      <c r="H468" s="225"/>
      <c r="I468" s="104">
        <f>SUM(I469)</f>
        <v>5699.9500005</v>
      </c>
      <c r="J468" s="202"/>
      <c r="K468" s="93"/>
      <c r="L468" s="93"/>
      <c r="M468" s="93"/>
      <c r="N468" s="93"/>
      <c r="O468" s="202"/>
      <c r="P468" s="202"/>
      <c r="Q468" s="209"/>
    </row>
    <row r="469" spans="1:17" ht="25.5" x14ac:dyDescent="0.2">
      <c r="A469" s="9">
        <v>1</v>
      </c>
      <c r="B469" s="186"/>
      <c r="C469" s="7" t="s">
        <v>416</v>
      </c>
      <c r="D469" s="4" t="s">
        <v>77</v>
      </c>
      <c r="E469" s="118"/>
      <c r="F469" s="132">
        <v>15</v>
      </c>
      <c r="G469" s="119" t="s">
        <v>75</v>
      </c>
      <c r="H469" s="216">
        <v>379.99666669999999</v>
      </c>
      <c r="I469" s="97">
        <f t="shared" ref="I469" si="263">F469*H469</f>
        <v>5699.9500005</v>
      </c>
      <c r="J469" s="235" t="s">
        <v>76</v>
      </c>
      <c r="K469" s="160">
        <f t="shared" ref="K469" si="264">I469/4</f>
        <v>1424.987500125</v>
      </c>
      <c r="L469" s="160">
        <f t="shared" ref="L469" si="265">I469/4</f>
        <v>1424.987500125</v>
      </c>
      <c r="M469" s="160">
        <f t="shared" ref="M469" si="266">I469/4</f>
        <v>1424.987500125</v>
      </c>
      <c r="N469" s="160">
        <f t="shared" ref="N469" si="267">I469/4</f>
        <v>1424.987500125</v>
      </c>
      <c r="O469" s="5" t="s">
        <v>21</v>
      </c>
      <c r="P469" s="166"/>
      <c r="Q469" s="18" t="s">
        <v>520</v>
      </c>
    </row>
    <row r="470" spans="1:17" s="11" customFormat="1" x14ac:dyDescent="0.2">
      <c r="A470" s="12"/>
      <c r="B470" s="174" t="s">
        <v>329</v>
      </c>
      <c r="C470" s="37" t="s">
        <v>330</v>
      </c>
      <c r="D470" s="12"/>
      <c r="E470" s="135"/>
      <c r="F470" s="135"/>
      <c r="G470" s="135"/>
      <c r="H470" s="225"/>
      <c r="I470" s="104">
        <f>SUM(I471)</f>
        <v>46902.12</v>
      </c>
      <c r="J470" s="202"/>
      <c r="K470" s="93"/>
      <c r="L470" s="93"/>
      <c r="M470" s="93"/>
      <c r="N470" s="93"/>
      <c r="O470" s="202"/>
      <c r="P470" s="202"/>
      <c r="Q470" s="209"/>
    </row>
    <row r="471" spans="1:17" ht="25.5" x14ac:dyDescent="0.2">
      <c r="A471" s="9">
        <v>1</v>
      </c>
      <c r="B471" s="186"/>
      <c r="C471" s="7" t="s">
        <v>331</v>
      </c>
      <c r="D471" s="4" t="s">
        <v>77</v>
      </c>
      <c r="E471" s="118"/>
      <c r="F471" s="132">
        <v>30</v>
      </c>
      <c r="G471" s="119" t="s">
        <v>75</v>
      </c>
      <c r="H471" s="216">
        <v>1563.404</v>
      </c>
      <c r="I471" s="97">
        <f t="shared" ref="I471" si="268">F471*H471</f>
        <v>46902.12</v>
      </c>
      <c r="J471" s="235" t="s">
        <v>76</v>
      </c>
      <c r="K471" s="160">
        <f t="shared" ref="K471" si="269">I471/4</f>
        <v>11725.53</v>
      </c>
      <c r="L471" s="160">
        <f t="shared" ref="L471" si="270">I471/4</f>
        <v>11725.53</v>
      </c>
      <c r="M471" s="160">
        <f t="shared" ref="M471" si="271">I471/4</f>
        <v>11725.53</v>
      </c>
      <c r="N471" s="160">
        <f t="shared" ref="N471" si="272">I471/4</f>
        <v>11725.53</v>
      </c>
      <c r="O471" s="5" t="s">
        <v>21</v>
      </c>
      <c r="P471" s="166"/>
      <c r="Q471" s="18" t="s">
        <v>520</v>
      </c>
    </row>
    <row r="472" spans="1:17" s="11" customFormat="1" ht="22.5" x14ac:dyDescent="0.2">
      <c r="A472" s="12"/>
      <c r="B472" s="174" t="s">
        <v>332</v>
      </c>
      <c r="C472" s="37" t="s">
        <v>333</v>
      </c>
      <c r="D472" s="12"/>
      <c r="E472" s="135"/>
      <c r="F472" s="135"/>
      <c r="G472" s="135"/>
      <c r="H472" s="225"/>
      <c r="I472" s="104">
        <f>SUM(I473)</f>
        <v>1413.48</v>
      </c>
      <c r="J472" s="202"/>
      <c r="K472" s="93"/>
      <c r="L472" s="93"/>
      <c r="M472" s="93"/>
      <c r="N472" s="93"/>
      <c r="O472" s="202"/>
      <c r="P472" s="202"/>
      <c r="Q472" s="209"/>
    </row>
    <row r="473" spans="1:17" ht="25.5" x14ac:dyDescent="0.2">
      <c r="A473" s="9">
        <v>1</v>
      </c>
      <c r="B473" s="186"/>
      <c r="C473" s="7" t="s">
        <v>334</v>
      </c>
      <c r="D473" s="4" t="s">
        <v>77</v>
      </c>
      <c r="E473" s="118"/>
      <c r="F473" s="132">
        <v>4</v>
      </c>
      <c r="G473" s="119" t="s">
        <v>75</v>
      </c>
      <c r="H473" s="216">
        <v>353.37</v>
      </c>
      <c r="I473" s="97">
        <f t="shared" ref="I473" si="273">F473*H473</f>
        <v>1413.48</v>
      </c>
      <c r="J473" s="235" t="s">
        <v>76</v>
      </c>
      <c r="K473" s="160">
        <f t="shared" ref="K473" si="274">I473/4</f>
        <v>353.37</v>
      </c>
      <c r="L473" s="160">
        <f t="shared" ref="L473" si="275">I473/4</f>
        <v>353.37</v>
      </c>
      <c r="M473" s="160">
        <f t="shared" ref="M473" si="276">I473/4</f>
        <v>353.37</v>
      </c>
      <c r="N473" s="160">
        <f t="shared" ref="N473" si="277">I473/4</f>
        <v>353.37</v>
      </c>
      <c r="O473" s="5" t="s">
        <v>21</v>
      </c>
      <c r="P473" s="166"/>
      <c r="Q473" s="18" t="s">
        <v>520</v>
      </c>
    </row>
    <row r="474" spans="1:17" s="11" customFormat="1" x14ac:dyDescent="0.2">
      <c r="A474" s="12"/>
      <c r="B474" s="174" t="s">
        <v>335</v>
      </c>
      <c r="C474" s="37" t="s">
        <v>336</v>
      </c>
      <c r="D474" s="12"/>
      <c r="E474" s="135"/>
      <c r="F474" s="135"/>
      <c r="G474" s="135"/>
      <c r="H474" s="225"/>
      <c r="I474" s="104">
        <f>SUM(I475)</f>
        <v>44677.440000000002</v>
      </c>
      <c r="J474" s="202"/>
      <c r="K474" s="93"/>
      <c r="L474" s="93"/>
      <c r="M474" s="93"/>
      <c r="N474" s="93"/>
      <c r="O474" s="202"/>
      <c r="P474" s="202"/>
      <c r="Q474" s="209"/>
    </row>
    <row r="475" spans="1:17" ht="25.5" x14ac:dyDescent="0.2">
      <c r="A475" s="9">
        <v>1</v>
      </c>
      <c r="B475" s="186"/>
      <c r="C475" s="7" t="s">
        <v>337</v>
      </c>
      <c r="D475" s="4" t="s">
        <v>77</v>
      </c>
      <c r="E475" s="118"/>
      <c r="F475" s="132">
        <v>1</v>
      </c>
      <c r="G475" s="119" t="s">
        <v>75</v>
      </c>
      <c r="H475" s="216">
        <v>44677.440000000002</v>
      </c>
      <c r="I475" s="97">
        <f t="shared" ref="I475" si="278">F475*H475</f>
        <v>44677.440000000002</v>
      </c>
      <c r="J475" s="235" t="s">
        <v>76</v>
      </c>
      <c r="K475" s="160">
        <f t="shared" ref="K475" si="279">I475/4</f>
        <v>11169.36</v>
      </c>
      <c r="L475" s="160">
        <f t="shared" ref="L475" si="280">I475/4</f>
        <v>11169.36</v>
      </c>
      <c r="M475" s="160">
        <f t="shared" ref="M475" si="281">I475/4</f>
        <v>11169.36</v>
      </c>
      <c r="N475" s="160">
        <f t="shared" ref="N475" si="282">I475/4</f>
        <v>11169.36</v>
      </c>
      <c r="O475" s="5" t="s">
        <v>21</v>
      </c>
      <c r="P475" s="166"/>
      <c r="Q475" s="18" t="s">
        <v>520</v>
      </c>
    </row>
    <row r="476" spans="1:17" s="85" customFormat="1" ht="38.25" customHeight="1" x14ac:dyDescent="0.2">
      <c r="A476" s="84"/>
      <c r="B476" s="173">
        <v>3</v>
      </c>
      <c r="C476" s="81" t="s">
        <v>338</v>
      </c>
      <c r="D476" s="84"/>
      <c r="E476" s="133"/>
      <c r="F476" s="133"/>
      <c r="G476" s="133"/>
      <c r="H476" s="220"/>
      <c r="I476" s="100">
        <f>I477+I479+I481+I483</f>
        <v>921160.33291202295</v>
      </c>
      <c r="J476" s="200"/>
      <c r="K476" s="161"/>
      <c r="L476" s="161"/>
      <c r="M476" s="161"/>
      <c r="N476" s="161"/>
      <c r="O476" s="200"/>
      <c r="P476" s="200"/>
      <c r="Q476" s="207"/>
    </row>
    <row r="477" spans="1:17" s="11" customFormat="1" ht="19.5" x14ac:dyDescent="0.2">
      <c r="A477" s="12"/>
      <c r="B477" s="172" t="s">
        <v>413</v>
      </c>
      <c r="C477" s="70" t="s">
        <v>414</v>
      </c>
      <c r="D477" s="13" t="s">
        <v>77</v>
      </c>
      <c r="E477" s="138"/>
      <c r="F477" s="135"/>
      <c r="G477" s="135"/>
      <c r="H477" s="220"/>
      <c r="I477" s="104">
        <f>SUM(I478)</f>
        <v>880636.24</v>
      </c>
      <c r="J477" s="202"/>
      <c r="K477" s="93"/>
      <c r="L477" s="93"/>
      <c r="M477" s="93"/>
      <c r="N477" s="93"/>
      <c r="O477" s="10"/>
      <c r="P477" s="202"/>
      <c r="Q477" s="209"/>
    </row>
    <row r="478" spans="1:17" ht="25.5" x14ac:dyDescent="0.2">
      <c r="A478" s="9">
        <v>1</v>
      </c>
      <c r="B478" s="175"/>
      <c r="C478" s="43" t="s">
        <v>415</v>
      </c>
      <c r="D478" s="45"/>
      <c r="E478" s="118"/>
      <c r="F478" s="118">
        <v>12</v>
      </c>
      <c r="G478" s="118" t="s">
        <v>75</v>
      </c>
      <c r="H478" s="220">
        <v>73386.353333333333</v>
      </c>
      <c r="I478" s="97">
        <f>F478*H478</f>
        <v>880636.24</v>
      </c>
      <c r="J478" s="166" t="s">
        <v>389</v>
      </c>
      <c r="K478" s="163">
        <f>$I$478/4</f>
        <v>220159.06</v>
      </c>
      <c r="L478" s="163">
        <f t="shared" ref="L478:N478" si="283">$I$478/4</f>
        <v>220159.06</v>
      </c>
      <c r="M478" s="163">
        <f t="shared" si="283"/>
        <v>220159.06</v>
      </c>
      <c r="N478" s="163">
        <f t="shared" si="283"/>
        <v>220159.06</v>
      </c>
      <c r="O478" s="5" t="s">
        <v>21</v>
      </c>
      <c r="P478" s="166"/>
      <c r="Q478" s="18" t="s">
        <v>396</v>
      </c>
    </row>
    <row r="479" spans="1:17" s="11" customFormat="1" ht="15" x14ac:dyDescent="0.2">
      <c r="A479" s="12"/>
      <c r="B479" s="174" t="s">
        <v>320</v>
      </c>
      <c r="C479" s="37" t="s">
        <v>321</v>
      </c>
      <c r="D479" s="13"/>
      <c r="E479" s="135"/>
      <c r="F479" s="135"/>
      <c r="G479" s="135"/>
      <c r="H479" s="220"/>
      <c r="I479" s="104">
        <f>SUM(I480)</f>
        <v>6427.3188148635181</v>
      </c>
      <c r="J479" s="202"/>
      <c r="K479" s="93"/>
      <c r="L479" s="93"/>
      <c r="M479" s="93"/>
      <c r="N479" s="93"/>
      <c r="O479" s="202"/>
      <c r="P479" s="202"/>
      <c r="Q479" s="209"/>
    </row>
    <row r="480" spans="1:17" ht="25.5" x14ac:dyDescent="0.2">
      <c r="A480" s="9">
        <v>1</v>
      </c>
      <c r="B480" s="191"/>
      <c r="C480" s="7" t="s">
        <v>322</v>
      </c>
      <c r="D480" s="4" t="s">
        <v>77</v>
      </c>
      <c r="E480" s="118"/>
      <c r="F480" s="132">
        <v>1</v>
      </c>
      <c r="G480" s="119" t="s">
        <v>75</v>
      </c>
      <c r="H480" s="220">
        <v>6427.3188148635181</v>
      </c>
      <c r="I480" s="97">
        <f t="shared" ref="I480" si="284">F480*H480</f>
        <v>6427.3188148635181</v>
      </c>
      <c r="J480" s="166" t="s">
        <v>389</v>
      </c>
      <c r="K480" s="160">
        <f t="shared" ref="K480" si="285">I480/4</f>
        <v>1606.8297037158795</v>
      </c>
      <c r="L480" s="160">
        <f t="shared" ref="L480" si="286">I480/4</f>
        <v>1606.8297037158795</v>
      </c>
      <c r="M480" s="160">
        <f t="shared" ref="M480" si="287">I480/4</f>
        <v>1606.8297037158795</v>
      </c>
      <c r="N480" s="160">
        <f t="shared" ref="N480" si="288">I480/4</f>
        <v>1606.8297037158795</v>
      </c>
      <c r="O480" s="5" t="s">
        <v>21</v>
      </c>
      <c r="P480" s="166"/>
      <c r="Q480" s="18" t="s">
        <v>396</v>
      </c>
    </row>
    <row r="481" spans="1:17" s="11" customFormat="1" ht="15" x14ac:dyDescent="0.2">
      <c r="A481" s="12"/>
      <c r="B481" s="174" t="s">
        <v>323</v>
      </c>
      <c r="C481" s="37" t="s">
        <v>324</v>
      </c>
      <c r="D481" s="13"/>
      <c r="E481" s="135"/>
      <c r="F481" s="135"/>
      <c r="G481" s="135"/>
      <c r="H481" s="220"/>
      <c r="I481" s="104">
        <f>SUM(I482)</f>
        <v>20713.754097159406</v>
      </c>
      <c r="J481" s="202"/>
      <c r="K481" s="93"/>
      <c r="L481" s="93"/>
      <c r="M481" s="93"/>
      <c r="N481" s="93"/>
      <c r="O481" s="202"/>
      <c r="P481" s="202"/>
      <c r="Q481" s="209"/>
    </row>
    <row r="482" spans="1:17" ht="25.5" x14ac:dyDescent="0.2">
      <c r="A482" s="9">
        <v>1</v>
      </c>
      <c r="B482" s="186"/>
      <c r="C482" s="7" t="s">
        <v>325</v>
      </c>
      <c r="D482" s="4" t="s">
        <v>77</v>
      </c>
      <c r="E482" s="118"/>
      <c r="F482" s="132">
        <v>47</v>
      </c>
      <c r="G482" s="119" t="s">
        <v>75</v>
      </c>
      <c r="H482" s="216">
        <v>440.71817227998736</v>
      </c>
      <c r="I482" s="97">
        <f t="shared" ref="I482" si="289">F482*H482</f>
        <v>20713.754097159406</v>
      </c>
      <c r="J482" s="166" t="s">
        <v>389</v>
      </c>
      <c r="K482" s="160">
        <f t="shared" ref="K482" si="290">I482/4</f>
        <v>5178.4385242898516</v>
      </c>
      <c r="L482" s="160">
        <f t="shared" ref="L482" si="291">I482/4</f>
        <v>5178.4385242898516</v>
      </c>
      <c r="M482" s="160">
        <f t="shared" ref="M482" si="292">I482/4</f>
        <v>5178.4385242898516</v>
      </c>
      <c r="N482" s="160">
        <f t="shared" ref="N482" si="293">I482/4</f>
        <v>5178.4385242898516</v>
      </c>
      <c r="O482" s="5" t="s">
        <v>21</v>
      </c>
      <c r="P482" s="166"/>
      <c r="Q482" s="18" t="s">
        <v>396</v>
      </c>
    </row>
    <row r="483" spans="1:17" s="11" customFormat="1" ht="15" x14ac:dyDescent="0.2">
      <c r="A483" s="12"/>
      <c r="B483" s="174" t="s">
        <v>326</v>
      </c>
      <c r="C483" s="37" t="s">
        <v>327</v>
      </c>
      <c r="D483" s="13"/>
      <c r="E483" s="135"/>
      <c r="F483" s="135"/>
      <c r="G483" s="135"/>
      <c r="H483" s="220"/>
      <c r="I483" s="104">
        <f>SUM(I484)</f>
        <v>13383.02</v>
      </c>
      <c r="J483" s="202"/>
      <c r="K483" s="93"/>
      <c r="L483" s="93"/>
      <c r="M483" s="93"/>
      <c r="N483" s="93"/>
      <c r="O483" s="202"/>
      <c r="P483" s="202"/>
      <c r="Q483" s="209"/>
    </row>
    <row r="484" spans="1:17" ht="25.5" x14ac:dyDescent="0.2">
      <c r="A484" s="9">
        <v>1</v>
      </c>
      <c r="B484" s="186"/>
      <c r="C484" s="7" t="s">
        <v>339</v>
      </c>
      <c r="D484" s="4" t="s">
        <v>77</v>
      </c>
      <c r="E484" s="118"/>
      <c r="F484" s="118">
        <v>20</v>
      </c>
      <c r="G484" s="118" t="s">
        <v>75</v>
      </c>
      <c r="H484" s="216">
        <v>669.15100000000007</v>
      </c>
      <c r="I484" s="97">
        <f t="shared" ref="I484" si="294">F484*H484</f>
        <v>13383.02</v>
      </c>
      <c r="J484" s="166" t="s">
        <v>389</v>
      </c>
      <c r="K484" s="160">
        <f t="shared" ref="K484" si="295">I484/4</f>
        <v>3345.7550000000001</v>
      </c>
      <c r="L484" s="160">
        <f t="shared" ref="L484" si="296">I484/4</f>
        <v>3345.7550000000001</v>
      </c>
      <c r="M484" s="160">
        <f t="shared" ref="M484" si="297">I484/4</f>
        <v>3345.7550000000001</v>
      </c>
      <c r="N484" s="160">
        <f t="shared" ref="N484" si="298">I484/4</f>
        <v>3345.7550000000001</v>
      </c>
      <c r="O484" s="5" t="s">
        <v>21</v>
      </c>
      <c r="P484" s="166"/>
      <c r="Q484" s="18" t="s">
        <v>396</v>
      </c>
    </row>
    <row r="485" spans="1:17" s="85" customFormat="1" ht="38.25" customHeight="1" x14ac:dyDescent="0.2">
      <c r="A485" s="84"/>
      <c r="B485" s="173">
        <v>4</v>
      </c>
      <c r="C485" s="81" t="s">
        <v>340</v>
      </c>
      <c r="D485" s="84"/>
      <c r="E485" s="133"/>
      <c r="F485" s="133"/>
      <c r="G485" s="133"/>
      <c r="H485" s="220"/>
      <c r="I485" s="100">
        <f>I486+I488+I490+I492+I494+I496</f>
        <v>1052920.40322695</v>
      </c>
      <c r="J485" s="200"/>
      <c r="K485" s="161"/>
      <c r="L485" s="161"/>
      <c r="M485" s="161"/>
      <c r="N485" s="161"/>
      <c r="O485" s="86"/>
      <c r="P485" s="200"/>
      <c r="Q485" s="207"/>
    </row>
    <row r="486" spans="1:17" s="11" customFormat="1" x14ac:dyDescent="0.2">
      <c r="A486" s="12"/>
      <c r="B486" s="195">
        <v>10000</v>
      </c>
      <c r="C486" s="71" t="s">
        <v>415</v>
      </c>
      <c r="D486" s="12"/>
      <c r="E486" s="135"/>
      <c r="F486" s="135"/>
      <c r="G486" s="135"/>
      <c r="H486" s="220"/>
      <c r="I486" s="104">
        <f>SUM(I487)</f>
        <v>873703.55</v>
      </c>
      <c r="J486" s="202"/>
      <c r="K486" s="93"/>
      <c r="L486" s="93"/>
      <c r="M486" s="93"/>
      <c r="N486" s="93"/>
      <c r="O486" s="202"/>
      <c r="P486" s="202"/>
      <c r="Q486" s="209"/>
    </row>
    <row r="487" spans="1:17" ht="25.5" x14ac:dyDescent="0.2">
      <c r="A487" s="9">
        <v>1</v>
      </c>
      <c r="B487" s="175"/>
      <c r="C487" s="43" t="s">
        <v>415</v>
      </c>
      <c r="D487" s="4" t="s">
        <v>77</v>
      </c>
      <c r="E487" s="118"/>
      <c r="F487" s="118">
        <v>12</v>
      </c>
      <c r="G487" s="118" t="s">
        <v>75</v>
      </c>
      <c r="H487" s="220">
        <v>72808.629166666666</v>
      </c>
      <c r="I487" s="97">
        <f>F487*H487</f>
        <v>873703.55</v>
      </c>
      <c r="J487" s="166" t="s">
        <v>390</v>
      </c>
      <c r="K487" s="163">
        <f>$I$487/4</f>
        <v>218425.88750000001</v>
      </c>
      <c r="L487" s="163">
        <f t="shared" ref="L487:N487" si="299">$I$487/4</f>
        <v>218425.88750000001</v>
      </c>
      <c r="M487" s="163">
        <f t="shared" si="299"/>
        <v>218425.88750000001</v>
      </c>
      <c r="N487" s="163">
        <f t="shared" si="299"/>
        <v>218425.88750000001</v>
      </c>
      <c r="O487" s="5" t="s">
        <v>21</v>
      </c>
      <c r="P487" s="166"/>
      <c r="Q487" s="18" t="s">
        <v>397</v>
      </c>
    </row>
    <row r="488" spans="1:17" s="11" customFormat="1" ht="22.5" x14ac:dyDescent="0.2">
      <c r="A488" s="12"/>
      <c r="B488" s="174" t="s">
        <v>309</v>
      </c>
      <c r="C488" s="37" t="s">
        <v>310</v>
      </c>
      <c r="D488" s="13"/>
      <c r="E488" s="135"/>
      <c r="F488" s="135"/>
      <c r="G488" s="135"/>
      <c r="H488" s="220"/>
      <c r="I488" s="104">
        <f>SUM(I489)</f>
        <v>713.35</v>
      </c>
      <c r="J488" s="202"/>
      <c r="K488" s="93"/>
      <c r="L488" s="93"/>
      <c r="M488" s="93"/>
      <c r="N488" s="93"/>
      <c r="O488" s="202"/>
      <c r="P488" s="202"/>
      <c r="Q488" s="209"/>
    </row>
    <row r="489" spans="1:17" ht="25.5" x14ac:dyDescent="0.25">
      <c r="A489" s="9">
        <v>1</v>
      </c>
      <c r="B489" s="186"/>
      <c r="C489" s="8" t="s">
        <v>311</v>
      </c>
      <c r="D489" s="4" t="s">
        <v>77</v>
      </c>
      <c r="E489" s="118"/>
      <c r="F489" s="132">
        <v>1</v>
      </c>
      <c r="G489" s="132" t="s">
        <v>75</v>
      </c>
      <c r="H489" s="223">
        <v>713.35</v>
      </c>
      <c r="I489" s="97">
        <f t="shared" ref="I489" si="300">F489*H489</f>
        <v>713.35</v>
      </c>
      <c r="J489" s="166" t="s">
        <v>390</v>
      </c>
      <c r="K489" s="160">
        <f t="shared" ref="K489" si="301">I489/4</f>
        <v>178.33750000000001</v>
      </c>
      <c r="L489" s="160">
        <f t="shared" ref="L489" si="302">I489/4</f>
        <v>178.33750000000001</v>
      </c>
      <c r="M489" s="160">
        <f t="shared" ref="M489" si="303">I489/4</f>
        <v>178.33750000000001</v>
      </c>
      <c r="N489" s="160">
        <f t="shared" ref="N489" si="304">I489/4</f>
        <v>178.33750000000001</v>
      </c>
      <c r="O489" s="5" t="s">
        <v>21</v>
      </c>
      <c r="P489" s="166"/>
      <c r="Q489" s="18" t="s">
        <v>397</v>
      </c>
    </row>
    <row r="490" spans="1:17" s="11" customFormat="1" ht="15" x14ac:dyDescent="0.2">
      <c r="A490" s="12"/>
      <c r="B490" s="174">
        <v>33302</v>
      </c>
      <c r="C490" s="37" t="s">
        <v>341</v>
      </c>
      <c r="D490" s="13"/>
      <c r="E490" s="135"/>
      <c r="F490" s="135"/>
      <c r="G490" s="135"/>
      <c r="H490" s="220"/>
      <c r="I490" s="104">
        <f>SUM(I491)</f>
        <v>96733.119999999995</v>
      </c>
      <c r="J490" s="202"/>
      <c r="K490" s="93"/>
      <c r="L490" s="93"/>
      <c r="M490" s="93"/>
      <c r="N490" s="93"/>
      <c r="O490" s="202"/>
      <c r="P490" s="202"/>
      <c r="Q490" s="209"/>
    </row>
    <row r="491" spans="1:17" ht="25.5" x14ac:dyDescent="0.25">
      <c r="A491" s="9">
        <v>1</v>
      </c>
      <c r="B491" s="186"/>
      <c r="C491" s="8" t="s">
        <v>342</v>
      </c>
      <c r="D491" s="4" t="s">
        <v>77</v>
      </c>
      <c r="E491" s="118"/>
      <c r="F491" s="132">
        <v>12</v>
      </c>
      <c r="G491" s="132" t="s">
        <v>75</v>
      </c>
      <c r="H491" s="223">
        <v>8061.0933333333332</v>
      </c>
      <c r="I491" s="97">
        <f t="shared" ref="I491" si="305">F491*H491</f>
        <v>96733.119999999995</v>
      </c>
      <c r="J491" s="166" t="s">
        <v>390</v>
      </c>
      <c r="K491" s="160">
        <f t="shared" ref="K491" si="306">I491/4</f>
        <v>24183.279999999999</v>
      </c>
      <c r="L491" s="160">
        <f t="shared" ref="L491" si="307">I491/4</f>
        <v>24183.279999999999</v>
      </c>
      <c r="M491" s="160">
        <f t="shared" ref="M491" si="308">I491/4</f>
        <v>24183.279999999999</v>
      </c>
      <c r="N491" s="160">
        <f t="shared" ref="N491" si="309">I491/4</f>
        <v>24183.279999999999</v>
      </c>
      <c r="O491" s="5" t="s">
        <v>21</v>
      </c>
      <c r="P491" s="166"/>
      <c r="Q491" s="18" t="s">
        <v>397</v>
      </c>
    </row>
    <row r="492" spans="1:17" s="11" customFormat="1" ht="15" x14ac:dyDescent="0.2">
      <c r="A492" s="12"/>
      <c r="B492" s="174">
        <v>37101</v>
      </c>
      <c r="C492" s="37" t="s">
        <v>321</v>
      </c>
      <c r="D492" s="13"/>
      <c r="E492" s="135"/>
      <c r="F492" s="135"/>
      <c r="G492" s="135"/>
      <c r="H492" s="220"/>
      <c r="I492" s="104">
        <f>SUM(I493)</f>
        <v>11403.28</v>
      </c>
      <c r="J492" s="202"/>
      <c r="K492" s="93"/>
      <c r="L492" s="93"/>
      <c r="M492" s="93"/>
      <c r="N492" s="93"/>
      <c r="O492" s="202"/>
      <c r="P492" s="202"/>
      <c r="Q492" s="209"/>
    </row>
    <row r="493" spans="1:17" ht="25.5" x14ac:dyDescent="0.2">
      <c r="A493" s="9">
        <v>1</v>
      </c>
      <c r="B493" s="186"/>
      <c r="C493" s="7" t="s">
        <v>322</v>
      </c>
      <c r="D493" s="4" t="s">
        <v>77</v>
      </c>
      <c r="E493" s="118"/>
      <c r="F493" s="132">
        <v>3</v>
      </c>
      <c r="G493" s="119" t="s">
        <v>75</v>
      </c>
      <c r="H493" s="216">
        <v>3801.0933333333337</v>
      </c>
      <c r="I493" s="97">
        <f t="shared" ref="I493" si="310">F493*H493</f>
        <v>11403.28</v>
      </c>
      <c r="J493" s="166" t="s">
        <v>390</v>
      </c>
      <c r="K493" s="160">
        <f t="shared" ref="K493" si="311">I493/4</f>
        <v>2850.82</v>
      </c>
      <c r="L493" s="160">
        <f t="shared" ref="L493" si="312">I493/4</f>
        <v>2850.82</v>
      </c>
      <c r="M493" s="160">
        <f t="shared" ref="M493" si="313">I493/4</f>
        <v>2850.82</v>
      </c>
      <c r="N493" s="160">
        <f t="shared" ref="N493" si="314">I493/4</f>
        <v>2850.82</v>
      </c>
      <c r="O493" s="5" t="s">
        <v>21</v>
      </c>
      <c r="P493" s="166"/>
      <c r="Q493" s="18" t="s">
        <v>397</v>
      </c>
    </row>
    <row r="494" spans="1:17" s="11" customFormat="1" ht="15" x14ac:dyDescent="0.2">
      <c r="A494" s="12"/>
      <c r="B494" s="174" t="s">
        <v>323</v>
      </c>
      <c r="C494" s="37" t="s">
        <v>324</v>
      </c>
      <c r="D494" s="13"/>
      <c r="E494" s="135"/>
      <c r="F494" s="135"/>
      <c r="G494" s="135"/>
      <c r="H494" s="220"/>
      <c r="I494" s="104">
        <f>SUM(I495)</f>
        <v>33184.063226949838</v>
      </c>
      <c r="J494" s="202"/>
      <c r="K494" s="93"/>
      <c r="L494" s="93"/>
      <c r="M494" s="93"/>
      <c r="N494" s="93"/>
      <c r="O494" s="202"/>
      <c r="P494" s="202"/>
      <c r="Q494" s="209"/>
    </row>
    <row r="495" spans="1:17" ht="25.5" x14ac:dyDescent="0.2">
      <c r="A495" s="9">
        <v>1</v>
      </c>
      <c r="B495" s="186"/>
      <c r="C495" s="7" t="s">
        <v>325</v>
      </c>
      <c r="D495" s="4" t="s">
        <v>77</v>
      </c>
      <c r="E495" s="118"/>
      <c r="F495" s="132">
        <v>60</v>
      </c>
      <c r="G495" s="119" t="s">
        <v>75</v>
      </c>
      <c r="H495" s="216">
        <v>553.06772044916397</v>
      </c>
      <c r="I495" s="97">
        <f t="shared" ref="I495" si="315">F495*H495</f>
        <v>33184.063226949838</v>
      </c>
      <c r="J495" s="166" t="s">
        <v>390</v>
      </c>
      <c r="K495" s="160">
        <f t="shared" ref="K495" si="316">I495/4</f>
        <v>8296.0158067374596</v>
      </c>
      <c r="L495" s="160">
        <f t="shared" ref="L495" si="317">I495/4</f>
        <v>8296.0158067374596</v>
      </c>
      <c r="M495" s="160">
        <f t="shared" ref="M495" si="318">I495/4</f>
        <v>8296.0158067374596</v>
      </c>
      <c r="N495" s="160">
        <f t="shared" ref="N495" si="319">I495/4</f>
        <v>8296.0158067374596</v>
      </c>
      <c r="O495" s="5" t="s">
        <v>21</v>
      </c>
      <c r="P495" s="166"/>
      <c r="Q495" s="18" t="s">
        <v>397</v>
      </c>
    </row>
    <row r="496" spans="1:17" s="11" customFormat="1" ht="15" x14ac:dyDescent="0.2">
      <c r="A496" s="12"/>
      <c r="B496" s="174" t="s">
        <v>326</v>
      </c>
      <c r="C496" s="37" t="s">
        <v>327</v>
      </c>
      <c r="D496" s="13"/>
      <c r="E496" s="135"/>
      <c r="F496" s="135"/>
      <c r="G496" s="135"/>
      <c r="H496" s="220"/>
      <c r="I496" s="104">
        <f>SUM(I497)</f>
        <v>37183.040000000001</v>
      </c>
      <c r="J496" s="202"/>
      <c r="K496" s="93"/>
      <c r="L496" s="93"/>
      <c r="M496" s="93"/>
      <c r="N496" s="93"/>
      <c r="O496" s="202"/>
      <c r="P496" s="202"/>
      <c r="Q496" s="209"/>
    </row>
    <row r="497" spans="1:17" ht="25.5" x14ac:dyDescent="0.2">
      <c r="A497" s="9">
        <v>1</v>
      </c>
      <c r="B497" s="186"/>
      <c r="C497" s="7" t="s">
        <v>339</v>
      </c>
      <c r="D497" s="4" t="s">
        <v>77</v>
      </c>
      <c r="E497" s="118"/>
      <c r="F497" s="132">
        <v>106</v>
      </c>
      <c r="G497" s="119" t="s">
        <v>75</v>
      </c>
      <c r="H497" s="216">
        <v>350.78339622641511</v>
      </c>
      <c r="I497" s="97">
        <f t="shared" ref="I497" si="320">F497*H497</f>
        <v>37183.040000000001</v>
      </c>
      <c r="J497" s="166" t="s">
        <v>390</v>
      </c>
      <c r="K497" s="160">
        <f t="shared" ref="K497" si="321">I497/4</f>
        <v>9295.76</v>
      </c>
      <c r="L497" s="160">
        <f t="shared" ref="L497" si="322">I497/4</f>
        <v>9295.76</v>
      </c>
      <c r="M497" s="160">
        <f t="shared" ref="M497" si="323">I497/4</f>
        <v>9295.76</v>
      </c>
      <c r="N497" s="160">
        <f t="shared" ref="N497" si="324">I497/4</f>
        <v>9295.76</v>
      </c>
      <c r="O497" s="5" t="s">
        <v>21</v>
      </c>
      <c r="P497" s="166"/>
      <c r="Q497" s="18" t="s">
        <v>397</v>
      </c>
    </row>
    <row r="498" spans="1:17" s="85" customFormat="1" ht="33" customHeight="1" x14ac:dyDescent="0.2">
      <c r="A498" s="84"/>
      <c r="B498" s="173">
        <v>5</v>
      </c>
      <c r="C498" s="81" t="s">
        <v>345</v>
      </c>
      <c r="D498" s="84"/>
      <c r="E498" s="133"/>
      <c r="F498" s="133"/>
      <c r="G498" s="133"/>
      <c r="H498" s="220"/>
      <c r="I498" s="100">
        <f>I499+I501+I503+I505+I507+I509</f>
        <v>1091533.7270051611</v>
      </c>
      <c r="J498" s="200"/>
      <c r="K498" s="161"/>
      <c r="L498" s="161"/>
      <c r="M498" s="161"/>
      <c r="N498" s="161"/>
      <c r="O498" s="200"/>
      <c r="P498" s="200"/>
      <c r="Q498" s="207"/>
    </row>
    <row r="499" spans="1:17" s="11" customFormat="1" ht="15" x14ac:dyDescent="0.2">
      <c r="A499" s="12"/>
      <c r="B499" s="195">
        <v>10000</v>
      </c>
      <c r="C499" s="71" t="s">
        <v>415</v>
      </c>
      <c r="D499" s="13"/>
      <c r="E499" s="135"/>
      <c r="F499" s="135"/>
      <c r="G499" s="135"/>
      <c r="H499" s="220"/>
      <c r="I499" s="104">
        <f>SUM(I500)</f>
        <v>931751.87</v>
      </c>
      <c r="J499" s="202"/>
      <c r="K499" s="93"/>
      <c r="L499" s="93"/>
      <c r="M499" s="93"/>
      <c r="N499" s="93"/>
      <c r="O499" s="202"/>
      <c r="P499" s="202"/>
      <c r="Q499" s="209"/>
    </row>
    <row r="500" spans="1:17" s="28" customFormat="1" ht="25.5" x14ac:dyDescent="0.2">
      <c r="A500" s="29">
        <v>1</v>
      </c>
      <c r="B500" s="196"/>
      <c r="C500" s="46" t="s">
        <v>415</v>
      </c>
      <c r="D500" s="4" t="s">
        <v>77</v>
      </c>
      <c r="E500" s="122"/>
      <c r="F500" s="122">
        <v>12</v>
      </c>
      <c r="G500" s="122" t="s">
        <v>75</v>
      </c>
      <c r="H500" s="220">
        <v>77645.989166666666</v>
      </c>
      <c r="I500" s="96">
        <f>H500*F500</f>
        <v>931751.87</v>
      </c>
      <c r="J500" s="169" t="s">
        <v>391</v>
      </c>
      <c r="K500" s="157">
        <f>$I$499/4</f>
        <v>232937.9675</v>
      </c>
      <c r="L500" s="157">
        <f t="shared" ref="L500:N500" si="325">$I$499/4</f>
        <v>232937.9675</v>
      </c>
      <c r="M500" s="157">
        <f t="shared" si="325"/>
        <v>232937.9675</v>
      </c>
      <c r="N500" s="157">
        <f t="shared" si="325"/>
        <v>232937.9675</v>
      </c>
      <c r="O500" s="5" t="s">
        <v>21</v>
      </c>
      <c r="P500" s="169"/>
      <c r="Q500" s="18" t="s">
        <v>522</v>
      </c>
    </row>
    <row r="501" spans="1:17" s="11" customFormat="1" ht="15" x14ac:dyDescent="0.2">
      <c r="A501" s="12"/>
      <c r="B501" s="174">
        <v>37101</v>
      </c>
      <c r="C501" s="37" t="s">
        <v>321</v>
      </c>
      <c r="D501" s="13"/>
      <c r="E501" s="135"/>
      <c r="F501" s="135"/>
      <c r="G501" s="135"/>
      <c r="H501" s="220"/>
      <c r="I501" s="104">
        <f>SUM(I502)</f>
        <v>7386.12</v>
      </c>
      <c r="J501" s="202"/>
      <c r="K501" s="93"/>
      <c r="L501" s="93"/>
      <c r="M501" s="93"/>
      <c r="N501" s="93"/>
      <c r="O501" s="202"/>
      <c r="P501" s="202"/>
      <c r="Q501" s="209"/>
    </row>
    <row r="502" spans="1:17" ht="25.5" x14ac:dyDescent="0.2">
      <c r="A502" s="9">
        <v>1</v>
      </c>
      <c r="B502" s="186"/>
      <c r="C502" s="7" t="s">
        <v>322</v>
      </c>
      <c r="D502" s="4" t="s">
        <v>77</v>
      </c>
      <c r="E502" s="118"/>
      <c r="F502" s="118">
        <v>1</v>
      </c>
      <c r="G502" s="119" t="s">
        <v>75</v>
      </c>
      <c r="H502" s="216">
        <v>7386.12</v>
      </c>
      <c r="I502" s="97">
        <f t="shared" ref="I502" si="326">F502*H502</f>
        <v>7386.12</v>
      </c>
      <c r="J502" s="166" t="s">
        <v>391</v>
      </c>
      <c r="K502" s="160">
        <f t="shared" ref="K502" si="327">I502/4</f>
        <v>1846.53</v>
      </c>
      <c r="L502" s="160">
        <f t="shared" ref="L502" si="328">I502/4</f>
        <v>1846.53</v>
      </c>
      <c r="M502" s="160">
        <f t="shared" ref="M502" si="329">I502/4</f>
        <v>1846.53</v>
      </c>
      <c r="N502" s="160">
        <f t="shared" ref="N502" si="330">I502/4</f>
        <v>1846.53</v>
      </c>
      <c r="O502" s="5" t="s">
        <v>21</v>
      </c>
      <c r="P502" s="166"/>
      <c r="Q502" s="18" t="s">
        <v>522</v>
      </c>
    </row>
    <row r="503" spans="1:17" s="11" customFormat="1" ht="15" x14ac:dyDescent="0.2">
      <c r="A503" s="12"/>
      <c r="B503" s="174" t="s">
        <v>323</v>
      </c>
      <c r="C503" s="37" t="s">
        <v>324</v>
      </c>
      <c r="D503" s="13"/>
      <c r="E503" s="135"/>
      <c r="F503" s="135"/>
      <c r="G503" s="135"/>
      <c r="H503" s="220"/>
      <c r="I503" s="104">
        <f>SUM(I504)</f>
        <v>5493.71</v>
      </c>
      <c r="J503" s="202"/>
      <c r="K503" s="93"/>
      <c r="L503" s="93"/>
      <c r="M503" s="93"/>
      <c r="N503" s="93"/>
      <c r="O503" s="202"/>
      <c r="P503" s="202"/>
      <c r="Q503" s="209"/>
    </row>
    <row r="504" spans="1:17" ht="25.5" x14ac:dyDescent="0.2">
      <c r="A504" s="9">
        <v>1</v>
      </c>
      <c r="B504" s="186"/>
      <c r="C504" s="7" t="s">
        <v>325</v>
      </c>
      <c r="D504" s="4" t="s">
        <v>77</v>
      </c>
      <c r="E504" s="118"/>
      <c r="F504" s="132">
        <v>11</v>
      </c>
      <c r="G504" s="119" t="s">
        <v>75</v>
      </c>
      <c r="H504" s="216">
        <v>499.42818181818183</v>
      </c>
      <c r="I504" s="97">
        <f t="shared" ref="I504" si="331">F504*H504</f>
        <v>5493.71</v>
      </c>
      <c r="J504" s="166" t="s">
        <v>391</v>
      </c>
      <c r="K504" s="160">
        <f t="shared" ref="K504" si="332">I504/4</f>
        <v>1373.4275</v>
      </c>
      <c r="L504" s="160">
        <f t="shared" ref="L504" si="333">I504/4</f>
        <v>1373.4275</v>
      </c>
      <c r="M504" s="160">
        <f t="shared" ref="M504" si="334">I504/4</f>
        <v>1373.4275</v>
      </c>
      <c r="N504" s="160">
        <f t="shared" ref="N504" si="335">I504/4</f>
        <v>1373.4275</v>
      </c>
      <c r="O504" s="5" t="s">
        <v>21</v>
      </c>
      <c r="P504" s="166"/>
      <c r="Q504" s="18" t="s">
        <v>522</v>
      </c>
    </row>
    <row r="505" spans="1:17" s="11" customFormat="1" ht="15" x14ac:dyDescent="0.2">
      <c r="A505" s="12"/>
      <c r="B505" s="174" t="s">
        <v>326</v>
      </c>
      <c r="C505" s="37" t="s">
        <v>327</v>
      </c>
      <c r="D505" s="13"/>
      <c r="E505" s="135"/>
      <c r="F505" s="135"/>
      <c r="G505" s="135"/>
      <c r="H505" s="220"/>
      <c r="I505" s="104">
        <f>SUM(I506)</f>
        <v>2440.39</v>
      </c>
      <c r="J505" s="202"/>
      <c r="K505" s="93"/>
      <c r="L505" s="93"/>
      <c r="M505" s="93"/>
      <c r="N505" s="93"/>
      <c r="O505" s="202"/>
      <c r="P505" s="202"/>
      <c r="Q505" s="209"/>
    </row>
    <row r="506" spans="1:17" ht="25.5" x14ac:dyDescent="0.2">
      <c r="A506" s="9">
        <v>1</v>
      </c>
      <c r="B506" s="186"/>
      <c r="C506" s="7" t="s">
        <v>346</v>
      </c>
      <c r="D506" s="4" t="s">
        <v>77</v>
      </c>
      <c r="E506" s="118"/>
      <c r="F506" s="118">
        <v>8</v>
      </c>
      <c r="G506" s="119" t="s">
        <v>75</v>
      </c>
      <c r="H506" s="216">
        <v>305.04874999999998</v>
      </c>
      <c r="I506" s="97">
        <f t="shared" ref="I506" si="336">F506*H506</f>
        <v>2440.39</v>
      </c>
      <c r="J506" s="166" t="s">
        <v>391</v>
      </c>
      <c r="K506" s="160">
        <f t="shared" ref="K506" si="337">I506/4</f>
        <v>610.09749999999997</v>
      </c>
      <c r="L506" s="160">
        <f t="shared" ref="L506" si="338">I506/4</f>
        <v>610.09749999999997</v>
      </c>
      <c r="M506" s="160">
        <f t="shared" ref="M506" si="339">I506/4</f>
        <v>610.09749999999997</v>
      </c>
      <c r="N506" s="160">
        <f t="shared" ref="N506" si="340">I506/4</f>
        <v>610.09749999999997</v>
      </c>
      <c r="O506" s="5" t="s">
        <v>21</v>
      </c>
      <c r="P506" s="166"/>
      <c r="Q506" s="18" t="s">
        <v>522</v>
      </c>
    </row>
    <row r="507" spans="1:17" s="11" customFormat="1" ht="15" x14ac:dyDescent="0.2">
      <c r="A507" s="12"/>
      <c r="B507" s="174">
        <v>38301</v>
      </c>
      <c r="C507" s="37" t="s">
        <v>343</v>
      </c>
      <c r="D507" s="13"/>
      <c r="E507" s="135"/>
      <c r="F507" s="135"/>
      <c r="G507" s="135"/>
      <c r="H507" s="220"/>
      <c r="I507" s="104">
        <f>SUM(I508)</f>
        <v>12990.977005161218</v>
      </c>
      <c r="J507" s="202"/>
      <c r="K507" s="93"/>
      <c r="L507" s="93"/>
      <c r="M507" s="93"/>
      <c r="N507" s="93"/>
      <c r="O507" s="202"/>
      <c r="P507" s="202"/>
      <c r="Q507" s="209"/>
    </row>
    <row r="508" spans="1:17" ht="25.5" x14ac:dyDescent="0.2">
      <c r="A508" s="9">
        <v>1</v>
      </c>
      <c r="B508" s="186"/>
      <c r="C508" s="7" t="s">
        <v>344</v>
      </c>
      <c r="D508" s="4" t="s">
        <v>77</v>
      </c>
      <c r="E508" s="118"/>
      <c r="F508" s="132">
        <v>6</v>
      </c>
      <c r="G508" s="119" t="s">
        <v>75</v>
      </c>
      <c r="H508" s="216">
        <v>2165.1628341935361</v>
      </c>
      <c r="I508" s="97">
        <f t="shared" ref="I508" si="341">F508*H508</f>
        <v>12990.977005161218</v>
      </c>
      <c r="J508" s="166" t="s">
        <v>391</v>
      </c>
      <c r="K508" s="160">
        <f t="shared" ref="K508" si="342">I508/4</f>
        <v>3247.7442512903044</v>
      </c>
      <c r="L508" s="160">
        <f t="shared" ref="L508" si="343">I508/4</f>
        <v>3247.7442512903044</v>
      </c>
      <c r="M508" s="160">
        <f t="shared" ref="M508" si="344">I508/4</f>
        <v>3247.7442512903044</v>
      </c>
      <c r="N508" s="160">
        <f t="shared" ref="N508" si="345">I508/4</f>
        <v>3247.7442512903044</v>
      </c>
      <c r="O508" s="5" t="s">
        <v>21</v>
      </c>
      <c r="P508" s="166"/>
      <c r="Q508" s="18" t="s">
        <v>522</v>
      </c>
    </row>
    <row r="509" spans="1:17" s="11" customFormat="1" ht="22.5" x14ac:dyDescent="0.2">
      <c r="A509" s="12"/>
      <c r="B509" s="174">
        <v>33901</v>
      </c>
      <c r="C509" s="37" t="s">
        <v>230</v>
      </c>
      <c r="D509" s="13"/>
      <c r="E509" s="135"/>
      <c r="F509" s="135"/>
      <c r="G509" s="135"/>
      <c r="H509" s="220"/>
      <c r="I509" s="104">
        <f>SUM(I510)</f>
        <v>131470.66</v>
      </c>
      <c r="J509" s="202"/>
      <c r="K509" s="93"/>
      <c r="L509" s="93"/>
      <c r="M509" s="93"/>
      <c r="N509" s="93"/>
      <c r="O509" s="202"/>
      <c r="P509" s="202"/>
      <c r="Q509" s="209"/>
    </row>
    <row r="510" spans="1:17" ht="25.5" x14ac:dyDescent="0.2">
      <c r="A510" s="9">
        <v>1</v>
      </c>
      <c r="B510" s="186"/>
      <c r="C510" s="7" t="s">
        <v>347</v>
      </c>
      <c r="D510" s="4" t="s">
        <v>77</v>
      </c>
      <c r="E510" s="118"/>
      <c r="F510" s="132">
        <v>42</v>
      </c>
      <c r="G510" s="119" t="s">
        <v>75</v>
      </c>
      <c r="H510" s="216">
        <v>3130.2538095238097</v>
      </c>
      <c r="I510" s="97">
        <f t="shared" ref="I510" si="346">F510*H510</f>
        <v>131470.66</v>
      </c>
      <c r="J510" s="166" t="s">
        <v>391</v>
      </c>
      <c r="K510" s="160">
        <f t="shared" ref="K510" si="347">I510/4</f>
        <v>32867.665000000001</v>
      </c>
      <c r="L510" s="160">
        <f t="shared" ref="L510" si="348">I510/4</f>
        <v>32867.665000000001</v>
      </c>
      <c r="M510" s="160">
        <f t="shared" ref="M510" si="349">I510/4</f>
        <v>32867.665000000001</v>
      </c>
      <c r="N510" s="160">
        <f t="shared" ref="N510" si="350">I510/4</f>
        <v>32867.665000000001</v>
      </c>
      <c r="O510" s="5" t="s">
        <v>21</v>
      </c>
      <c r="P510" s="166"/>
      <c r="Q510" s="18" t="s">
        <v>522</v>
      </c>
    </row>
    <row r="511" spans="1:17" s="85" customFormat="1" ht="27" customHeight="1" x14ac:dyDescent="0.2">
      <c r="A511" s="84"/>
      <c r="B511" s="173">
        <v>6</v>
      </c>
      <c r="C511" s="81" t="s">
        <v>521</v>
      </c>
      <c r="D511" s="84"/>
      <c r="E511" s="133"/>
      <c r="F511" s="133"/>
      <c r="G511" s="133"/>
      <c r="H511" s="220"/>
      <c r="I511" s="100">
        <f>I512+I514+I518+I520+I522+I527+I529+I531</f>
        <v>5348569.5635946253</v>
      </c>
      <c r="J511" s="200"/>
      <c r="K511" s="161"/>
      <c r="L511" s="161"/>
      <c r="M511" s="161"/>
      <c r="N511" s="161"/>
      <c r="O511" s="200"/>
      <c r="P511" s="200"/>
      <c r="Q511" s="207"/>
    </row>
    <row r="512" spans="1:17" s="11" customFormat="1" x14ac:dyDescent="0.2">
      <c r="A512" s="12"/>
      <c r="B512" s="195">
        <v>10000</v>
      </c>
      <c r="C512" s="71" t="s">
        <v>415</v>
      </c>
      <c r="D512" s="12"/>
      <c r="E512" s="135"/>
      <c r="F512" s="135"/>
      <c r="G512" s="135"/>
      <c r="H512" s="220"/>
      <c r="I512" s="104">
        <f>SUM(I513)</f>
        <v>5116636.18</v>
      </c>
      <c r="J512" s="202"/>
      <c r="K512" s="93"/>
      <c r="L512" s="93"/>
      <c r="M512" s="93"/>
      <c r="N512" s="93"/>
      <c r="O512" s="202"/>
      <c r="P512" s="202"/>
      <c r="Q512" s="209"/>
    </row>
    <row r="513" spans="1:17" s="28" customFormat="1" ht="25.5" x14ac:dyDescent="0.2">
      <c r="A513" s="29">
        <v>1</v>
      </c>
      <c r="B513" s="175"/>
      <c r="C513" s="43" t="s">
        <v>415</v>
      </c>
      <c r="D513" s="4" t="s">
        <v>77</v>
      </c>
      <c r="E513" s="139"/>
      <c r="F513" s="122">
        <v>12</v>
      </c>
      <c r="G513" s="122" t="s">
        <v>75</v>
      </c>
      <c r="H513" s="220">
        <v>426386.34833333333</v>
      </c>
      <c r="I513" s="96">
        <f>H513*F513</f>
        <v>5116636.18</v>
      </c>
      <c r="J513" s="169" t="s">
        <v>392</v>
      </c>
      <c r="K513" s="157">
        <f>$I$513/4</f>
        <v>1279159.0449999999</v>
      </c>
      <c r="L513" s="157">
        <f t="shared" ref="L513:N513" si="351">$I$513/4</f>
        <v>1279159.0449999999</v>
      </c>
      <c r="M513" s="157">
        <f t="shared" si="351"/>
        <v>1279159.0449999999</v>
      </c>
      <c r="N513" s="157">
        <f t="shared" si="351"/>
        <v>1279159.0449999999</v>
      </c>
      <c r="O513" s="20" t="s">
        <v>21</v>
      </c>
      <c r="P513" s="169"/>
      <c r="Q513" s="18" t="s">
        <v>523</v>
      </c>
    </row>
    <row r="514" spans="1:17" s="11" customFormat="1" ht="19.5" x14ac:dyDescent="0.2">
      <c r="A514" s="12"/>
      <c r="B514" s="174" t="s">
        <v>221</v>
      </c>
      <c r="C514" s="37" t="s">
        <v>222</v>
      </c>
      <c r="D514" s="13"/>
      <c r="E514" s="140"/>
      <c r="F514" s="141"/>
      <c r="G514" s="141"/>
      <c r="H514" s="216"/>
      <c r="I514" s="104">
        <f>SUM(I515:I517)</f>
        <v>81034.349201356075</v>
      </c>
      <c r="J514" s="202"/>
      <c r="K514" s="164"/>
      <c r="L514" s="164"/>
      <c r="M514" s="164"/>
      <c r="N514" s="164"/>
      <c r="O514" s="10"/>
      <c r="P514" s="202"/>
      <c r="Q514" s="209"/>
    </row>
    <row r="515" spans="1:17" s="28" customFormat="1" ht="25.5" x14ac:dyDescent="0.2">
      <c r="A515" s="29">
        <v>1</v>
      </c>
      <c r="B515" s="188"/>
      <c r="C515" s="17" t="s">
        <v>223</v>
      </c>
      <c r="D515" s="4" t="s">
        <v>77</v>
      </c>
      <c r="E515" s="122"/>
      <c r="F515" s="115">
        <v>5</v>
      </c>
      <c r="G515" s="115" t="s">
        <v>75</v>
      </c>
      <c r="H515" s="216">
        <v>4397</v>
      </c>
      <c r="I515" s="96">
        <f t="shared" ref="I515:I517" si="352">F515*H515</f>
        <v>21985</v>
      </c>
      <c r="J515" s="169" t="s">
        <v>392</v>
      </c>
      <c r="K515" s="92">
        <f t="shared" ref="K515:K517" si="353">I515/4</f>
        <v>5496.25</v>
      </c>
      <c r="L515" s="92">
        <f t="shared" ref="L515:L517" si="354">I515/4</f>
        <v>5496.25</v>
      </c>
      <c r="M515" s="92">
        <f t="shared" ref="M515:M517" si="355">I515/4</f>
        <v>5496.25</v>
      </c>
      <c r="N515" s="92">
        <f t="shared" ref="N515:N517" si="356">I515/4</f>
        <v>5496.25</v>
      </c>
      <c r="O515" s="20" t="s">
        <v>21</v>
      </c>
      <c r="P515" s="169"/>
      <c r="Q515" s="18" t="s">
        <v>523</v>
      </c>
    </row>
    <row r="516" spans="1:17" ht="19.5" x14ac:dyDescent="0.2">
      <c r="A516" s="9">
        <v>2</v>
      </c>
      <c r="B516" s="186"/>
      <c r="C516" s="7" t="s">
        <v>224</v>
      </c>
      <c r="D516" s="4" t="s">
        <v>77</v>
      </c>
      <c r="E516" s="118"/>
      <c r="F516" s="119">
        <v>5</v>
      </c>
      <c r="G516" s="119" t="s">
        <v>75</v>
      </c>
      <c r="H516" s="216">
        <v>7500.2698402712149</v>
      </c>
      <c r="I516" s="97">
        <f t="shared" si="352"/>
        <v>37501.349201356075</v>
      </c>
      <c r="J516" s="166" t="s">
        <v>392</v>
      </c>
      <c r="K516" s="160">
        <f t="shared" si="353"/>
        <v>9375.3373003390188</v>
      </c>
      <c r="L516" s="160">
        <f t="shared" si="354"/>
        <v>9375.3373003390188</v>
      </c>
      <c r="M516" s="160">
        <f t="shared" si="355"/>
        <v>9375.3373003390188</v>
      </c>
      <c r="N516" s="160">
        <f t="shared" si="356"/>
        <v>9375.3373003390188</v>
      </c>
      <c r="O516" s="5" t="s">
        <v>21</v>
      </c>
      <c r="P516" s="166"/>
      <c r="Q516" s="211"/>
    </row>
    <row r="517" spans="1:17" ht="25.5" x14ac:dyDescent="0.2">
      <c r="A517" s="9">
        <v>3</v>
      </c>
      <c r="B517" s="186"/>
      <c r="C517" s="7" t="s">
        <v>225</v>
      </c>
      <c r="D517" s="4" t="s">
        <v>77</v>
      </c>
      <c r="E517" s="118"/>
      <c r="F517" s="119">
        <v>2</v>
      </c>
      <c r="G517" s="119" t="s">
        <v>226</v>
      </c>
      <c r="H517" s="216">
        <v>10774</v>
      </c>
      <c r="I517" s="97">
        <f t="shared" si="352"/>
        <v>21548</v>
      </c>
      <c r="J517" s="166" t="s">
        <v>392</v>
      </c>
      <c r="K517" s="160">
        <f t="shared" si="353"/>
        <v>5387</v>
      </c>
      <c r="L517" s="160">
        <f t="shared" si="354"/>
        <v>5387</v>
      </c>
      <c r="M517" s="160">
        <f t="shared" si="355"/>
        <v>5387</v>
      </c>
      <c r="N517" s="160">
        <f t="shared" si="356"/>
        <v>5387</v>
      </c>
      <c r="O517" s="166"/>
      <c r="P517" s="166"/>
      <c r="Q517" s="18" t="s">
        <v>523</v>
      </c>
    </row>
    <row r="518" spans="1:17" s="11" customFormat="1" ht="15" x14ac:dyDescent="0.2">
      <c r="A518" s="12"/>
      <c r="B518" s="174" t="s">
        <v>348</v>
      </c>
      <c r="C518" s="37" t="s">
        <v>349</v>
      </c>
      <c r="D518" s="13"/>
      <c r="E518" s="135"/>
      <c r="F518" s="135"/>
      <c r="G518" s="135"/>
      <c r="H518" s="220"/>
      <c r="I518" s="104">
        <f>SUM(I519)</f>
        <v>16608.300693997186</v>
      </c>
      <c r="J518" s="202"/>
      <c r="K518" s="93"/>
      <c r="L518" s="93"/>
      <c r="M518" s="93"/>
      <c r="N518" s="93"/>
      <c r="O518" s="202"/>
      <c r="P518" s="202"/>
      <c r="Q518" s="209"/>
    </row>
    <row r="519" spans="1:17" ht="25.5" x14ac:dyDescent="0.2">
      <c r="A519" s="9">
        <v>1</v>
      </c>
      <c r="B519" s="186"/>
      <c r="C519" s="7" t="s">
        <v>350</v>
      </c>
      <c r="D519" s="4" t="s">
        <v>77</v>
      </c>
      <c r="E519" s="118"/>
      <c r="F519" s="119">
        <v>1</v>
      </c>
      <c r="G519" s="119" t="s">
        <v>75</v>
      </c>
      <c r="H519" s="220">
        <v>16608.300693997186</v>
      </c>
      <c r="I519" s="97">
        <f t="shared" ref="I519" si="357">F519*H519</f>
        <v>16608.300693997186</v>
      </c>
      <c r="J519" s="166" t="s">
        <v>392</v>
      </c>
      <c r="K519" s="160">
        <f t="shared" ref="K519" si="358">I519/4</f>
        <v>4152.0751734992964</v>
      </c>
      <c r="L519" s="160">
        <f t="shared" ref="L519" si="359">I519/4</f>
        <v>4152.0751734992964</v>
      </c>
      <c r="M519" s="160">
        <f t="shared" ref="M519" si="360">I519/4</f>
        <v>4152.0751734992964</v>
      </c>
      <c r="N519" s="160">
        <f t="shared" ref="N519" si="361">I519/4</f>
        <v>4152.0751734992964</v>
      </c>
      <c r="O519" s="5" t="s">
        <v>21</v>
      </c>
      <c r="P519" s="166"/>
      <c r="Q519" s="18" t="s">
        <v>523</v>
      </c>
    </row>
    <row r="520" spans="1:17" s="11" customFormat="1" ht="15" x14ac:dyDescent="0.2">
      <c r="A520" s="12"/>
      <c r="B520" s="174" t="s">
        <v>351</v>
      </c>
      <c r="C520" s="37" t="s">
        <v>352</v>
      </c>
      <c r="D520" s="13"/>
      <c r="E520" s="139"/>
      <c r="F520" s="135"/>
      <c r="G520" s="135"/>
      <c r="H520" s="220"/>
      <c r="I520" s="104">
        <f>SUM(I521)</f>
        <v>5492.5587480984341</v>
      </c>
      <c r="J520" s="202"/>
      <c r="K520" s="93"/>
      <c r="L520" s="93"/>
      <c r="M520" s="93"/>
      <c r="N520" s="93"/>
      <c r="O520" s="202"/>
      <c r="P520" s="202"/>
      <c r="Q520" s="209"/>
    </row>
    <row r="521" spans="1:17" ht="25.5" x14ac:dyDescent="0.2">
      <c r="A521" s="9">
        <v>1</v>
      </c>
      <c r="B521" s="186"/>
      <c r="C521" s="7" t="s">
        <v>352</v>
      </c>
      <c r="D521" s="4" t="s">
        <v>77</v>
      </c>
      <c r="E521" s="142"/>
      <c r="F521" s="119">
        <v>3</v>
      </c>
      <c r="G521" s="119" t="s">
        <v>75</v>
      </c>
      <c r="H521" s="216">
        <v>1830.8529160328114</v>
      </c>
      <c r="I521" s="97">
        <f t="shared" ref="I521" si="362">F521*H521</f>
        <v>5492.5587480984341</v>
      </c>
      <c r="J521" s="166" t="s">
        <v>392</v>
      </c>
      <c r="K521" s="160">
        <f t="shared" ref="K521" si="363">I521/4</f>
        <v>1373.1396870246085</v>
      </c>
      <c r="L521" s="160">
        <f t="shared" ref="L521" si="364">I521/4</f>
        <v>1373.1396870246085</v>
      </c>
      <c r="M521" s="160">
        <f t="shared" ref="M521" si="365">I521/4</f>
        <v>1373.1396870246085</v>
      </c>
      <c r="N521" s="160">
        <f t="shared" ref="N521" si="366">I521/4</f>
        <v>1373.1396870246085</v>
      </c>
      <c r="O521" s="5" t="s">
        <v>21</v>
      </c>
      <c r="P521" s="166"/>
      <c r="Q521" s="18" t="s">
        <v>523</v>
      </c>
    </row>
    <row r="522" spans="1:17" s="11" customFormat="1" ht="19.5" x14ac:dyDescent="0.2">
      <c r="A522" s="12"/>
      <c r="B522" s="174">
        <v>34701</v>
      </c>
      <c r="C522" s="24" t="s">
        <v>241</v>
      </c>
      <c r="D522" s="13"/>
      <c r="E522" s="140"/>
      <c r="F522" s="141"/>
      <c r="G522" s="143"/>
      <c r="H522" s="216"/>
      <c r="I522" s="104">
        <f>SUM(I523:I526)</f>
        <v>59259.61</v>
      </c>
      <c r="J522" s="202"/>
      <c r="K522" s="164"/>
      <c r="L522" s="164"/>
      <c r="M522" s="164"/>
      <c r="N522" s="164"/>
      <c r="O522" s="10"/>
      <c r="P522" s="202"/>
      <c r="Q522" s="210"/>
    </row>
    <row r="523" spans="1:17" ht="25.5" x14ac:dyDescent="0.2">
      <c r="A523" s="9">
        <v>1</v>
      </c>
      <c r="B523" s="186"/>
      <c r="C523" s="39" t="s">
        <v>242</v>
      </c>
      <c r="D523" s="4" t="s">
        <v>77</v>
      </c>
      <c r="E523" s="122"/>
      <c r="F523" s="130">
        <v>1</v>
      </c>
      <c r="G523" s="131" t="s">
        <v>75</v>
      </c>
      <c r="H523" s="224">
        <v>15141.209999999995</v>
      </c>
      <c r="I523" s="96">
        <f t="shared" ref="I523:I526" si="367">F523*H523</f>
        <v>15141.209999999995</v>
      </c>
      <c r="J523" s="169" t="s">
        <v>392</v>
      </c>
      <c r="K523" s="92">
        <f t="shared" ref="K523:K526" si="368">I523/4</f>
        <v>3785.3024999999989</v>
      </c>
      <c r="L523" s="92">
        <f t="shared" ref="L523:L526" si="369">I523/4</f>
        <v>3785.3024999999989</v>
      </c>
      <c r="M523" s="92">
        <f t="shared" ref="M523:M526" si="370">I523/4</f>
        <v>3785.3024999999989</v>
      </c>
      <c r="N523" s="92">
        <f t="shared" ref="N523:N526" si="371">I523/4</f>
        <v>3785.3024999999989</v>
      </c>
      <c r="O523" s="20" t="s">
        <v>21</v>
      </c>
      <c r="P523" s="169"/>
      <c r="Q523" s="18" t="s">
        <v>523</v>
      </c>
    </row>
    <row r="524" spans="1:17" ht="25.5" x14ac:dyDescent="0.2">
      <c r="A524" s="9">
        <v>2</v>
      </c>
      <c r="B524" s="186"/>
      <c r="C524" s="17" t="s">
        <v>243</v>
      </c>
      <c r="D524" s="4" t="s">
        <v>77</v>
      </c>
      <c r="E524" s="122"/>
      <c r="F524" s="115">
        <v>200</v>
      </c>
      <c r="G524" s="115" t="s">
        <v>71</v>
      </c>
      <c r="H524" s="216">
        <v>70.296000000000006</v>
      </c>
      <c r="I524" s="96">
        <f t="shared" si="367"/>
        <v>14059.2</v>
      </c>
      <c r="J524" s="169" t="s">
        <v>392</v>
      </c>
      <c r="K524" s="92">
        <f t="shared" si="368"/>
        <v>3514.8</v>
      </c>
      <c r="L524" s="92">
        <f t="shared" si="369"/>
        <v>3514.8</v>
      </c>
      <c r="M524" s="92">
        <f t="shared" si="370"/>
        <v>3514.8</v>
      </c>
      <c r="N524" s="92">
        <f t="shared" si="371"/>
        <v>3514.8</v>
      </c>
      <c r="O524" s="20" t="s">
        <v>21</v>
      </c>
      <c r="P524" s="169"/>
      <c r="Q524" s="18" t="s">
        <v>523</v>
      </c>
    </row>
    <row r="525" spans="1:17" ht="25.5" x14ac:dyDescent="0.2">
      <c r="A525" s="9">
        <v>3</v>
      </c>
      <c r="B525" s="186"/>
      <c r="C525" s="17" t="s">
        <v>244</v>
      </c>
      <c r="D525" s="4" t="s">
        <v>77</v>
      </c>
      <c r="E525" s="122"/>
      <c r="F525" s="115">
        <v>200</v>
      </c>
      <c r="G525" s="115" t="s">
        <v>75</v>
      </c>
      <c r="H525" s="216">
        <v>70.296000000000006</v>
      </c>
      <c r="I525" s="96">
        <f t="shared" si="367"/>
        <v>14059.2</v>
      </c>
      <c r="J525" s="169" t="s">
        <v>392</v>
      </c>
      <c r="K525" s="92">
        <f t="shared" si="368"/>
        <v>3514.8</v>
      </c>
      <c r="L525" s="92">
        <f t="shared" si="369"/>
        <v>3514.8</v>
      </c>
      <c r="M525" s="92">
        <f t="shared" si="370"/>
        <v>3514.8</v>
      </c>
      <c r="N525" s="92">
        <f t="shared" si="371"/>
        <v>3514.8</v>
      </c>
      <c r="O525" s="20" t="s">
        <v>21</v>
      </c>
      <c r="P525" s="169"/>
      <c r="Q525" s="18" t="s">
        <v>523</v>
      </c>
    </row>
    <row r="526" spans="1:17" ht="25.5" x14ac:dyDescent="0.2">
      <c r="A526" s="9">
        <v>4</v>
      </c>
      <c r="B526" s="186"/>
      <c r="C526" s="17" t="s">
        <v>245</v>
      </c>
      <c r="D526" s="4" t="s">
        <v>77</v>
      </c>
      <c r="E526" s="122"/>
      <c r="F526" s="115">
        <v>200</v>
      </c>
      <c r="G526" s="115" t="s">
        <v>75</v>
      </c>
      <c r="H526" s="216">
        <v>80</v>
      </c>
      <c r="I526" s="96">
        <f t="shared" si="367"/>
        <v>16000</v>
      </c>
      <c r="J526" s="169" t="s">
        <v>392</v>
      </c>
      <c r="K526" s="92">
        <f t="shared" si="368"/>
        <v>4000</v>
      </c>
      <c r="L526" s="92">
        <f t="shared" si="369"/>
        <v>4000</v>
      </c>
      <c r="M526" s="92">
        <f t="shared" si="370"/>
        <v>4000</v>
      </c>
      <c r="N526" s="92">
        <f t="shared" si="371"/>
        <v>4000</v>
      </c>
      <c r="O526" s="20" t="s">
        <v>21</v>
      </c>
      <c r="P526" s="169"/>
      <c r="Q526" s="18" t="s">
        <v>523</v>
      </c>
    </row>
    <row r="527" spans="1:17" s="11" customFormat="1" ht="15" x14ac:dyDescent="0.2">
      <c r="A527" s="12"/>
      <c r="B527" s="174" t="s">
        <v>323</v>
      </c>
      <c r="C527" s="37" t="s">
        <v>324</v>
      </c>
      <c r="D527" s="13"/>
      <c r="E527" s="139"/>
      <c r="F527" s="135"/>
      <c r="G527" s="135"/>
      <c r="H527" s="220"/>
      <c r="I527" s="104">
        <f>SUM(I528)</f>
        <v>28371.822558874348</v>
      </c>
      <c r="J527" s="202"/>
      <c r="K527" s="93"/>
      <c r="L527" s="93"/>
      <c r="M527" s="93"/>
      <c r="N527" s="93"/>
      <c r="O527" s="202"/>
      <c r="P527" s="202"/>
      <c r="Q527" s="209"/>
    </row>
    <row r="528" spans="1:17" ht="25.5" x14ac:dyDescent="0.2">
      <c r="A528" s="9">
        <v>1</v>
      </c>
      <c r="B528" s="186"/>
      <c r="C528" s="7" t="s">
        <v>325</v>
      </c>
      <c r="D528" s="4" t="s">
        <v>77</v>
      </c>
      <c r="E528" s="142"/>
      <c r="F528" s="132">
        <v>57</v>
      </c>
      <c r="G528" s="119" t="s">
        <v>75</v>
      </c>
      <c r="H528" s="216">
        <v>497.75127296270784</v>
      </c>
      <c r="I528" s="97">
        <f t="shared" ref="I528" si="372">F528*H528</f>
        <v>28371.822558874348</v>
      </c>
      <c r="J528" s="166" t="s">
        <v>392</v>
      </c>
      <c r="K528" s="160">
        <f t="shared" ref="K528" si="373">I528/4</f>
        <v>7092.955639718587</v>
      </c>
      <c r="L528" s="160">
        <f t="shared" ref="L528" si="374">I528/4</f>
        <v>7092.955639718587</v>
      </c>
      <c r="M528" s="160">
        <f t="shared" ref="M528" si="375">I528/4</f>
        <v>7092.955639718587</v>
      </c>
      <c r="N528" s="160">
        <f t="shared" ref="N528" si="376">I528/4</f>
        <v>7092.955639718587</v>
      </c>
      <c r="O528" s="5" t="s">
        <v>21</v>
      </c>
      <c r="P528" s="166"/>
      <c r="Q528" s="18" t="s">
        <v>523</v>
      </c>
    </row>
    <row r="529" spans="1:17" s="11" customFormat="1" ht="15" x14ac:dyDescent="0.2">
      <c r="A529" s="12"/>
      <c r="B529" s="174" t="s">
        <v>326</v>
      </c>
      <c r="C529" s="37" t="s">
        <v>327</v>
      </c>
      <c r="D529" s="13"/>
      <c r="E529" s="135"/>
      <c r="F529" s="135"/>
      <c r="G529" s="135"/>
      <c r="H529" s="220"/>
      <c r="I529" s="104">
        <f>SUM(I530)</f>
        <v>2936.9144487322087</v>
      </c>
      <c r="J529" s="202"/>
      <c r="K529" s="93"/>
      <c r="L529" s="93"/>
      <c r="M529" s="93"/>
      <c r="N529" s="93"/>
      <c r="O529" s="202"/>
      <c r="P529" s="202"/>
      <c r="Q529" s="209"/>
    </row>
    <row r="530" spans="1:17" ht="25.5" x14ac:dyDescent="0.2">
      <c r="A530" s="9">
        <v>1</v>
      </c>
      <c r="B530" s="186"/>
      <c r="C530" s="7" t="s">
        <v>339</v>
      </c>
      <c r="D530" s="4" t="s">
        <v>77</v>
      </c>
      <c r="E530" s="118"/>
      <c r="F530" s="132">
        <v>8</v>
      </c>
      <c r="G530" s="119" t="s">
        <v>75</v>
      </c>
      <c r="H530" s="216">
        <v>367.11430609152609</v>
      </c>
      <c r="I530" s="97">
        <f t="shared" ref="I530" si="377">F530*H530</f>
        <v>2936.9144487322087</v>
      </c>
      <c r="J530" s="166" t="s">
        <v>392</v>
      </c>
      <c r="K530" s="160">
        <f t="shared" ref="K530" si="378">I530/4</f>
        <v>734.22861218305218</v>
      </c>
      <c r="L530" s="160">
        <f t="shared" ref="L530" si="379">I530/4</f>
        <v>734.22861218305218</v>
      </c>
      <c r="M530" s="160">
        <f t="shared" ref="M530" si="380">I530/4</f>
        <v>734.22861218305218</v>
      </c>
      <c r="N530" s="160">
        <f t="shared" ref="N530" si="381">I530/4</f>
        <v>734.22861218305218</v>
      </c>
      <c r="O530" s="5" t="s">
        <v>21</v>
      </c>
      <c r="P530" s="166"/>
      <c r="Q530" s="18" t="s">
        <v>523</v>
      </c>
    </row>
    <row r="531" spans="1:17" s="11" customFormat="1" ht="15" x14ac:dyDescent="0.2">
      <c r="A531" s="12"/>
      <c r="B531" s="174" t="s">
        <v>335</v>
      </c>
      <c r="C531" s="37" t="s">
        <v>336</v>
      </c>
      <c r="D531" s="13"/>
      <c r="E531" s="135"/>
      <c r="F531" s="135"/>
      <c r="G531" s="135"/>
      <c r="H531" s="220"/>
      <c r="I531" s="104">
        <f>SUM(I532)</f>
        <v>38229.827943567507</v>
      </c>
      <c r="J531" s="202"/>
      <c r="K531" s="93"/>
      <c r="L531" s="93"/>
      <c r="M531" s="93"/>
      <c r="N531" s="93"/>
      <c r="O531" s="202"/>
      <c r="P531" s="202"/>
      <c r="Q531" s="209"/>
    </row>
    <row r="532" spans="1:17" ht="25.5" x14ac:dyDescent="0.2">
      <c r="A532" s="9">
        <v>1</v>
      </c>
      <c r="B532" s="186"/>
      <c r="C532" s="7" t="s">
        <v>337</v>
      </c>
      <c r="D532" s="4" t="s">
        <v>77</v>
      </c>
      <c r="E532" s="118"/>
      <c r="F532" s="132">
        <v>5</v>
      </c>
      <c r="G532" s="119" t="s">
        <v>75</v>
      </c>
      <c r="H532" s="216">
        <v>7645.9655887135013</v>
      </c>
      <c r="I532" s="97">
        <f t="shared" ref="I532" si="382">F532*H532</f>
        <v>38229.827943567507</v>
      </c>
      <c r="J532" s="166" t="s">
        <v>392</v>
      </c>
      <c r="K532" s="160">
        <f t="shared" ref="K532" si="383">I532/4</f>
        <v>9557.4569858918767</v>
      </c>
      <c r="L532" s="160">
        <f t="shared" ref="L532" si="384">I532/4</f>
        <v>9557.4569858918767</v>
      </c>
      <c r="M532" s="160">
        <f t="shared" ref="M532" si="385">I532/4</f>
        <v>9557.4569858918767</v>
      </c>
      <c r="N532" s="160">
        <f t="shared" ref="N532" si="386">I532/4</f>
        <v>9557.4569858918767</v>
      </c>
      <c r="O532" s="5" t="s">
        <v>21</v>
      </c>
      <c r="P532" s="166"/>
      <c r="Q532" s="18" t="s">
        <v>523</v>
      </c>
    </row>
    <row r="533" spans="1:17" s="85" customFormat="1" ht="33" customHeight="1" x14ac:dyDescent="0.2">
      <c r="A533" s="84"/>
      <c r="B533" s="173">
        <v>7</v>
      </c>
      <c r="C533" s="87" t="s">
        <v>417</v>
      </c>
      <c r="D533" s="84"/>
      <c r="E533" s="133"/>
      <c r="F533" s="133"/>
      <c r="G533" s="133"/>
      <c r="H533" s="220"/>
      <c r="I533" s="100">
        <f>I534+I536+I543+I545+I547+I549+I551+I553+I555+I557</f>
        <v>4124940.4931191043</v>
      </c>
      <c r="J533" s="200"/>
      <c r="K533" s="161"/>
      <c r="L533" s="161"/>
      <c r="M533" s="161"/>
      <c r="N533" s="161"/>
      <c r="O533" s="200"/>
      <c r="P533" s="200"/>
      <c r="Q533" s="207"/>
    </row>
    <row r="534" spans="1:17" s="11" customFormat="1" x14ac:dyDescent="0.2">
      <c r="A534" s="12"/>
      <c r="B534" s="195">
        <v>10000</v>
      </c>
      <c r="C534" s="71" t="s">
        <v>415</v>
      </c>
      <c r="D534" s="12"/>
      <c r="E534" s="138"/>
      <c r="F534" s="135"/>
      <c r="G534" s="135"/>
      <c r="H534" s="220"/>
      <c r="I534" s="104">
        <f>SUM(I535)</f>
        <v>2463118.56</v>
      </c>
      <c r="J534" s="202"/>
      <c r="K534" s="93"/>
      <c r="L534" s="93"/>
      <c r="M534" s="93"/>
      <c r="N534" s="93"/>
      <c r="O534" s="202"/>
      <c r="P534" s="202"/>
      <c r="Q534" s="209"/>
    </row>
    <row r="535" spans="1:17" s="28" customFormat="1" ht="25.5" x14ac:dyDescent="0.2">
      <c r="A535" s="29">
        <v>1</v>
      </c>
      <c r="B535" s="196"/>
      <c r="C535" s="46" t="s">
        <v>415</v>
      </c>
      <c r="D535" s="4" t="s">
        <v>77</v>
      </c>
      <c r="E535" s="144"/>
      <c r="F535" s="122">
        <v>12</v>
      </c>
      <c r="G535" s="122" t="s">
        <v>75</v>
      </c>
      <c r="H535" s="220">
        <v>205259.88</v>
      </c>
      <c r="I535" s="96">
        <f>F535*H535</f>
        <v>2463118.56</v>
      </c>
      <c r="J535" s="169" t="s">
        <v>392</v>
      </c>
      <c r="K535" s="157">
        <f>$I$535/4</f>
        <v>615779.64</v>
      </c>
      <c r="L535" s="157">
        <f t="shared" ref="L535:N535" si="387">$I$535/4</f>
        <v>615779.64</v>
      </c>
      <c r="M535" s="157">
        <f t="shared" si="387"/>
        <v>615779.64</v>
      </c>
      <c r="N535" s="157">
        <f t="shared" si="387"/>
        <v>615779.64</v>
      </c>
      <c r="O535" s="5" t="s">
        <v>21</v>
      </c>
      <c r="P535" s="169"/>
      <c r="Q535" s="18" t="s">
        <v>524</v>
      </c>
    </row>
    <row r="536" spans="1:17" s="11" customFormat="1" ht="15" x14ac:dyDescent="0.2">
      <c r="A536" s="12"/>
      <c r="B536" s="174" t="s">
        <v>353</v>
      </c>
      <c r="C536" s="37" t="s">
        <v>354</v>
      </c>
      <c r="D536" s="13"/>
      <c r="E536" s="135"/>
      <c r="F536" s="141"/>
      <c r="G536" s="141"/>
      <c r="H536" s="216"/>
      <c r="I536" s="104">
        <f>SUM(I537:I542)</f>
        <v>225573.4749730913</v>
      </c>
      <c r="J536" s="237"/>
      <c r="K536" s="93"/>
      <c r="L536" s="93"/>
      <c r="M536" s="93"/>
      <c r="N536" s="93"/>
      <c r="O536" s="202"/>
      <c r="P536" s="202"/>
      <c r="Q536" s="209"/>
    </row>
    <row r="537" spans="1:17" ht="25.5" x14ac:dyDescent="0.25">
      <c r="A537" s="8">
        <v>1</v>
      </c>
      <c r="B537" s="186"/>
      <c r="C537" s="7" t="s">
        <v>355</v>
      </c>
      <c r="D537" s="4" t="s">
        <v>77</v>
      </c>
      <c r="E537" s="145"/>
      <c r="F537" s="119">
        <v>70</v>
      </c>
      <c r="G537" s="119" t="s">
        <v>71</v>
      </c>
      <c r="H537" s="216">
        <v>520.53535675844716</v>
      </c>
      <c r="I537" s="97">
        <f t="shared" ref="I537:I542" si="388">F537*H537</f>
        <v>36437.474973091303</v>
      </c>
      <c r="J537" s="166" t="s">
        <v>392</v>
      </c>
      <c r="K537" s="160">
        <f t="shared" ref="K537:K542" si="389">I537/4</f>
        <v>9109.3687432728257</v>
      </c>
      <c r="L537" s="160">
        <f t="shared" ref="L537:L542" si="390">I537/4</f>
        <v>9109.3687432728257</v>
      </c>
      <c r="M537" s="160">
        <f t="shared" ref="M537:M542" si="391">I537/4</f>
        <v>9109.3687432728257</v>
      </c>
      <c r="N537" s="160">
        <f t="shared" ref="N537:N542" si="392">I537/4</f>
        <v>9109.3687432728257</v>
      </c>
      <c r="O537" s="5" t="s">
        <v>21</v>
      </c>
      <c r="P537" s="166"/>
      <c r="Q537" s="18" t="s">
        <v>524</v>
      </c>
    </row>
    <row r="538" spans="1:17" ht="25.5" x14ac:dyDescent="0.25">
      <c r="A538" s="8">
        <v>2</v>
      </c>
      <c r="B538" s="186"/>
      <c r="C538" s="7" t="s">
        <v>356</v>
      </c>
      <c r="D538" s="4" t="s">
        <v>77</v>
      </c>
      <c r="E538" s="146"/>
      <c r="F538" s="119">
        <v>30</v>
      </c>
      <c r="G538" s="119" t="s">
        <v>360</v>
      </c>
      <c r="H538" s="216">
        <v>723</v>
      </c>
      <c r="I538" s="97">
        <f t="shared" si="388"/>
        <v>21690</v>
      </c>
      <c r="J538" s="166" t="s">
        <v>392</v>
      </c>
      <c r="K538" s="160">
        <f t="shared" si="389"/>
        <v>5422.5</v>
      </c>
      <c r="L538" s="160">
        <f t="shared" si="390"/>
        <v>5422.5</v>
      </c>
      <c r="M538" s="160">
        <f t="shared" si="391"/>
        <v>5422.5</v>
      </c>
      <c r="N538" s="160">
        <f t="shared" si="392"/>
        <v>5422.5</v>
      </c>
      <c r="O538" s="5" t="s">
        <v>21</v>
      </c>
      <c r="P538" s="166"/>
      <c r="Q538" s="18" t="s">
        <v>524</v>
      </c>
    </row>
    <row r="539" spans="1:17" ht="25.5" x14ac:dyDescent="0.25">
      <c r="A539" s="8">
        <v>3</v>
      </c>
      <c r="B539" s="186"/>
      <c r="C539" s="7" t="s">
        <v>357</v>
      </c>
      <c r="D539" s="4" t="s">
        <v>77</v>
      </c>
      <c r="E539" s="118"/>
      <c r="F539" s="119">
        <v>20</v>
      </c>
      <c r="G539" s="119" t="s">
        <v>360</v>
      </c>
      <c r="H539" s="216">
        <v>750</v>
      </c>
      <c r="I539" s="97">
        <f t="shared" si="388"/>
        <v>15000</v>
      </c>
      <c r="J539" s="166" t="s">
        <v>392</v>
      </c>
      <c r="K539" s="160">
        <f t="shared" si="389"/>
        <v>3750</v>
      </c>
      <c r="L539" s="160">
        <f t="shared" si="390"/>
        <v>3750</v>
      </c>
      <c r="M539" s="160">
        <f t="shared" si="391"/>
        <v>3750</v>
      </c>
      <c r="N539" s="160">
        <f t="shared" si="392"/>
        <v>3750</v>
      </c>
      <c r="O539" s="5" t="s">
        <v>21</v>
      </c>
      <c r="P539" s="166"/>
      <c r="Q539" s="18" t="s">
        <v>524</v>
      </c>
    </row>
    <row r="540" spans="1:17" ht="25.5" x14ac:dyDescent="0.25">
      <c r="A540" s="8">
        <v>4</v>
      </c>
      <c r="B540" s="186"/>
      <c r="C540" s="7" t="s">
        <v>358</v>
      </c>
      <c r="D540" s="4" t="s">
        <v>77</v>
      </c>
      <c r="E540" s="118"/>
      <c r="F540" s="119">
        <v>30</v>
      </c>
      <c r="G540" s="119" t="s">
        <v>360</v>
      </c>
      <c r="H540" s="216">
        <v>750</v>
      </c>
      <c r="I540" s="97">
        <f t="shared" si="388"/>
        <v>22500</v>
      </c>
      <c r="J540" s="166" t="s">
        <v>392</v>
      </c>
      <c r="K540" s="160">
        <f t="shared" si="389"/>
        <v>5625</v>
      </c>
      <c r="L540" s="160">
        <f t="shared" si="390"/>
        <v>5625</v>
      </c>
      <c r="M540" s="160">
        <f t="shared" si="391"/>
        <v>5625</v>
      </c>
      <c r="N540" s="160">
        <f t="shared" si="392"/>
        <v>5625</v>
      </c>
      <c r="O540" s="5" t="s">
        <v>21</v>
      </c>
      <c r="P540" s="166"/>
      <c r="Q540" s="18" t="s">
        <v>524</v>
      </c>
    </row>
    <row r="541" spans="1:17" ht="25.5" x14ac:dyDescent="0.25">
      <c r="A541" s="8">
        <v>5</v>
      </c>
      <c r="B541" s="186"/>
      <c r="C541" s="7" t="s">
        <v>359</v>
      </c>
      <c r="D541" s="4" t="s">
        <v>77</v>
      </c>
      <c r="E541" s="118"/>
      <c r="F541" s="119">
        <v>34</v>
      </c>
      <c r="G541" s="119" t="s">
        <v>360</v>
      </c>
      <c r="H541" s="216">
        <v>970</v>
      </c>
      <c r="I541" s="97">
        <f t="shared" si="388"/>
        <v>32980</v>
      </c>
      <c r="J541" s="166" t="s">
        <v>392</v>
      </c>
      <c r="K541" s="160">
        <f t="shared" si="389"/>
        <v>8245</v>
      </c>
      <c r="L541" s="160">
        <f t="shared" si="390"/>
        <v>8245</v>
      </c>
      <c r="M541" s="160">
        <f t="shared" si="391"/>
        <v>8245</v>
      </c>
      <c r="N541" s="160">
        <f t="shared" si="392"/>
        <v>8245</v>
      </c>
      <c r="O541" s="5" t="s">
        <v>21</v>
      </c>
      <c r="P541" s="166"/>
      <c r="Q541" s="18" t="s">
        <v>524</v>
      </c>
    </row>
    <row r="542" spans="1:17" ht="25.5" x14ac:dyDescent="0.25">
      <c r="A542" s="8">
        <v>6</v>
      </c>
      <c r="B542" s="186"/>
      <c r="C542" s="7" t="s">
        <v>418</v>
      </c>
      <c r="D542" s="4"/>
      <c r="E542" s="118"/>
      <c r="F542" s="119">
        <v>9</v>
      </c>
      <c r="G542" s="119" t="s">
        <v>71</v>
      </c>
      <c r="H542" s="216">
        <v>10774</v>
      </c>
      <c r="I542" s="97">
        <f t="shared" si="388"/>
        <v>96966</v>
      </c>
      <c r="J542" s="166" t="s">
        <v>392</v>
      </c>
      <c r="K542" s="160">
        <f t="shared" si="389"/>
        <v>24241.5</v>
      </c>
      <c r="L542" s="160">
        <f t="shared" si="390"/>
        <v>24241.5</v>
      </c>
      <c r="M542" s="160">
        <f t="shared" si="391"/>
        <v>24241.5</v>
      </c>
      <c r="N542" s="160">
        <f t="shared" si="392"/>
        <v>24241.5</v>
      </c>
      <c r="O542" s="5" t="s">
        <v>21</v>
      </c>
      <c r="P542" s="166"/>
      <c r="Q542" s="18" t="s">
        <v>524</v>
      </c>
    </row>
    <row r="543" spans="1:17" s="11" customFormat="1" ht="15" x14ac:dyDescent="0.2">
      <c r="A543" s="12"/>
      <c r="B543" s="174" t="s">
        <v>361</v>
      </c>
      <c r="C543" s="37" t="s">
        <v>362</v>
      </c>
      <c r="D543" s="13"/>
      <c r="E543" s="135"/>
      <c r="F543" s="135"/>
      <c r="G543" s="135"/>
      <c r="H543" s="220"/>
      <c r="I543" s="104">
        <f>SUM(I544)</f>
        <v>187076.140706823</v>
      </c>
      <c r="J543" s="202"/>
      <c r="K543" s="93"/>
      <c r="L543" s="93"/>
      <c r="M543" s="93"/>
      <c r="N543" s="93"/>
      <c r="O543" s="202"/>
      <c r="P543" s="202"/>
      <c r="Q543" s="209"/>
    </row>
    <row r="544" spans="1:17" ht="25.5" x14ac:dyDescent="0.2">
      <c r="A544" s="9">
        <v>1</v>
      </c>
      <c r="B544" s="186"/>
      <c r="C544" s="7" t="s">
        <v>363</v>
      </c>
      <c r="D544" s="4" t="s">
        <v>77</v>
      </c>
      <c r="E544" s="118"/>
      <c r="F544" s="132">
        <v>24</v>
      </c>
      <c r="G544" s="119" t="s">
        <v>75</v>
      </c>
      <c r="H544" s="216">
        <v>7794.8391961176249</v>
      </c>
      <c r="I544" s="97">
        <f t="shared" ref="I544" si="393">F544*H544</f>
        <v>187076.140706823</v>
      </c>
      <c r="J544" s="166" t="s">
        <v>392</v>
      </c>
      <c r="K544" s="160">
        <f t="shared" ref="K544:K545" si="394">I544/4</f>
        <v>46769.035176705751</v>
      </c>
      <c r="L544" s="160">
        <f t="shared" ref="L544:L545" si="395">I544/4</f>
        <v>46769.035176705751</v>
      </c>
      <c r="M544" s="160">
        <f t="shared" ref="M544:M545" si="396">I544/4</f>
        <v>46769.035176705751</v>
      </c>
      <c r="N544" s="160">
        <f t="shared" ref="N544:N545" si="397">I544/4</f>
        <v>46769.035176705751</v>
      </c>
      <c r="O544" s="5" t="s">
        <v>21</v>
      </c>
      <c r="P544" s="166"/>
      <c r="Q544" s="18" t="s">
        <v>524</v>
      </c>
    </row>
    <row r="545" spans="1:17" s="11" customFormat="1" ht="19.5" x14ac:dyDescent="0.2">
      <c r="A545" s="12"/>
      <c r="B545" s="194">
        <v>33201</v>
      </c>
      <c r="C545" s="24" t="s">
        <v>422</v>
      </c>
      <c r="D545" s="13"/>
      <c r="E545" s="138"/>
      <c r="F545" s="136"/>
      <c r="G545" s="141"/>
      <c r="H545" s="216"/>
      <c r="I545" s="104">
        <f>SUM(I546)</f>
        <v>317060.58000498824</v>
      </c>
      <c r="J545" s="202"/>
      <c r="K545" s="164">
        <f t="shared" si="394"/>
        <v>79265.14500124706</v>
      </c>
      <c r="L545" s="164">
        <f t="shared" si="395"/>
        <v>79265.14500124706</v>
      </c>
      <c r="M545" s="164">
        <f t="shared" si="396"/>
        <v>79265.14500124706</v>
      </c>
      <c r="N545" s="164">
        <f t="shared" si="397"/>
        <v>79265.14500124706</v>
      </c>
      <c r="O545" s="10"/>
      <c r="P545" s="202"/>
      <c r="Q545" s="210"/>
    </row>
    <row r="546" spans="1:17" ht="25.5" x14ac:dyDescent="0.2">
      <c r="A546" s="9">
        <v>1</v>
      </c>
      <c r="B546" s="186"/>
      <c r="C546" s="7" t="s">
        <v>423</v>
      </c>
      <c r="D546" s="4" t="s">
        <v>77</v>
      </c>
      <c r="E546" s="137"/>
      <c r="F546" s="132">
        <v>2</v>
      </c>
      <c r="G546" s="119" t="s">
        <v>75</v>
      </c>
      <c r="H546" s="216">
        <v>158530.29000249412</v>
      </c>
      <c r="I546" s="97">
        <f>F546*H546</f>
        <v>317060.58000498824</v>
      </c>
      <c r="J546" s="166" t="s">
        <v>392</v>
      </c>
      <c r="K546" s="160">
        <f>$I$546/4</f>
        <v>79265.14500124706</v>
      </c>
      <c r="L546" s="160">
        <f t="shared" ref="L546:N546" si="398">$I$546/4</f>
        <v>79265.14500124706</v>
      </c>
      <c r="M546" s="160">
        <f t="shared" si="398"/>
        <v>79265.14500124706</v>
      </c>
      <c r="N546" s="160">
        <f t="shared" si="398"/>
        <v>79265.14500124706</v>
      </c>
      <c r="O546" s="5" t="s">
        <v>21</v>
      </c>
      <c r="P546" s="166"/>
      <c r="Q546" s="18" t="s">
        <v>524</v>
      </c>
    </row>
    <row r="547" spans="1:17" s="11" customFormat="1" ht="19.5" x14ac:dyDescent="0.2">
      <c r="A547" s="12"/>
      <c r="B547" s="194">
        <v>33401</v>
      </c>
      <c r="C547" s="24" t="s">
        <v>222</v>
      </c>
      <c r="D547" s="13"/>
      <c r="E547" s="147"/>
      <c r="F547" s="136"/>
      <c r="G547" s="141"/>
      <c r="H547" s="216"/>
      <c r="I547" s="104">
        <f>SUM(I548)</f>
        <v>67527.56</v>
      </c>
      <c r="J547" s="202"/>
      <c r="K547" s="164"/>
      <c r="L547" s="164"/>
      <c r="M547" s="164"/>
      <c r="N547" s="164"/>
      <c r="O547" s="10"/>
      <c r="P547" s="202"/>
      <c r="Q547" s="210"/>
    </row>
    <row r="548" spans="1:17" ht="25.5" x14ac:dyDescent="0.2">
      <c r="A548" s="9">
        <v>1</v>
      </c>
      <c r="B548" s="186"/>
      <c r="C548" s="48" t="s">
        <v>430</v>
      </c>
      <c r="D548" s="4" t="s">
        <v>77</v>
      </c>
      <c r="E548" s="142"/>
      <c r="F548" s="132">
        <v>5</v>
      </c>
      <c r="G548" s="119" t="s">
        <v>75</v>
      </c>
      <c r="H548" s="216">
        <v>13505.511999999999</v>
      </c>
      <c r="I548" s="97">
        <f>F548*H548</f>
        <v>67527.56</v>
      </c>
      <c r="J548" s="166" t="s">
        <v>431</v>
      </c>
      <c r="K548" s="160">
        <f>$I$572/4</f>
        <v>13962.967499999999</v>
      </c>
      <c r="L548" s="160">
        <f t="shared" ref="L548:N548" si="399">$I$572/4</f>
        <v>13962.967499999999</v>
      </c>
      <c r="M548" s="160">
        <f t="shared" si="399"/>
        <v>13962.967499999999</v>
      </c>
      <c r="N548" s="160">
        <f t="shared" si="399"/>
        <v>13962.967499999999</v>
      </c>
      <c r="O548" s="5" t="s">
        <v>21</v>
      </c>
      <c r="P548" s="166"/>
      <c r="Q548" s="18" t="s">
        <v>524</v>
      </c>
    </row>
    <row r="549" spans="1:17" ht="15" x14ac:dyDescent="0.2">
      <c r="A549" s="9"/>
      <c r="B549" s="174" t="s">
        <v>348</v>
      </c>
      <c r="C549" s="37" t="s">
        <v>349</v>
      </c>
      <c r="D549" s="13"/>
      <c r="E549" s="139"/>
      <c r="F549" s="135"/>
      <c r="G549" s="135"/>
      <c r="H549" s="220"/>
      <c r="I549" s="104">
        <f>SUM(I550)</f>
        <v>137424.12362760099</v>
      </c>
      <c r="J549" s="202"/>
      <c r="K549" s="93"/>
      <c r="L549" s="93"/>
      <c r="M549" s="93"/>
      <c r="N549" s="93"/>
      <c r="O549" s="202"/>
      <c r="P549" s="202"/>
      <c r="Q549" s="209"/>
    </row>
    <row r="550" spans="1:17" ht="25.5" x14ac:dyDescent="0.2">
      <c r="A550" s="9">
        <v>1</v>
      </c>
      <c r="B550" s="186"/>
      <c r="C550" s="7" t="s">
        <v>364</v>
      </c>
      <c r="D550" s="4" t="s">
        <v>77</v>
      </c>
      <c r="E550" s="142"/>
      <c r="F550" s="119">
        <v>2</v>
      </c>
      <c r="G550" s="119" t="s">
        <v>75</v>
      </c>
      <c r="H550" s="216">
        <v>68712.061813800494</v>
      </c>
      <c r="I550" s="97">
        <f t="shared" ref="I550" si="400">F550*H550</f>
        <v>137424.12362760099</v>
      </c>
      <c r="J550" s="166" t="s">
        <v>392</v>
      </c>
      <c r="K550" s="160">
        <f t="shared" ref="K550" si="401">I550/4</f>
        <v>34356.030906900247</v>
      </c>
      <c r="L550" s="160">
        <f t="shared" ref="L550" si="402">I550/4</f>
        <v>34356.030906900247</v>
      </c>
      <c r="M550" s="160">
        <f t="shared" ref="M550" si="403">I550/4</f>
        <v>34356.030906900247</v>
      </c>
      <c r="N550" s="160">
        <f t="shared" ref="N550" si="404">I550/4</f>
        <v>34356.030906900247</v>
      </c>
      <c r="O550" s="5" t="s">
        <v>21</v>
      </c>
      <c r="P550" s="166"/>
      <c r="Q550" s="18" t="s">
        <v>524</v>
      </c>
    </row>
    <row r="551" spans="1:17" s="11" customFormat="1" ht="19.5" x14ac:dyDescent="0.2">
      <c r="A551" s="12"/>
      <c r="B551" s="194">
        <v>33901</v>
      </c>
      <c r="C551" s="24" t="s">
        <v>420</v>
      </c>
      <c r="D551" s="13"/>
      <c r="E551" s="138"/>
      <c r="F551" s="141"/>
      <c r="G551" s="141"/>
      <c r="H551" s="216"/>
      <c r="I551" s="104">
        <f>SUM(I552)</f>
        <v>48997.454102728152</v>
      </c>
      <c r="J551" s="202"/>
      <c r="K551" s="164"/>
      <c r="L551" s="164"/>
      <c r="M551" s="164"/>
      <c r="N551" s="164"/>
      <c r="O551" s="10"/>
      <c r="P551" s="202"/>
      <c r="Q551" s="210"/>
    </row>
    <row r="552" spans="1:17" ht="25.5" x14ac:dyDescent="0.2">
      <c r="A552" s="9">
        <v>1</v>
      </c>
      <c r="B552" s="186"/>
      <c r="C552" s="7" t="s">
        <v>421</v>
      </c>
      <c r="D552" s="4" t="s">
        <v>77</v>
      </c>
      <c r="E552" s="142"/>
      <c r="F552" s="119">
        <v>4</v>
      </c>
      <c r="G552" s="119" t="s">
        <v>75</v>
      </c>
      <c r="H552" s="216">
        <v>12249.363525682038</v>
      </c>
      <c r="I552" s="97">
        <f>F552*H552</f>
        <v>48997.454102728152</v>
      </c>
      <c r="J552" s="166" t="s">
        <v>392</v>
      </c>
      <c r="K552" s="160">
        <f>$I$552/4</f>
        <v>12249.363525682038</v>
      </c>
      <c r="L552" s="160">
        <f t="shared" ref="L552:N552" si="405">$I$552/4</f>
        <v>12249.363525682038</v>
      </c>
      <c r="M552" s="160">
        <f t="shared" si="405"/>
        <v>12249.363525682038</v>
      </c>
      <c r="N552" s="160">
        <f t="shared" si="405"/>
        <v>12249.363525682038</v>
      </c>
      <c r="O552" s="5" t="s">
        <v>21</v>
      </c>
      <c r="P552" s="166"/>
      <c r="Q552" s="18" t="s">
        <v>524</v>
      </c>
    </row>
    <row r="553" spans="1:17" s="11" customFormat="1" ht="15" x14ac:dyDescent="0.2">
      <c r="A553" s="12"/>
      <c r="B553" s="174" t="s">
        <v>320</v>
      </c>
      <c r="C553" s="37" t="s">
        <v>321</v>
      </c>
      <c r="D553" s="13"/>
      <c r="E553" s="135"/>
      <c r="F553" s="135"/>
      <c r="G553" s="135"/>
      <c r="H553" s="220"/>
      <c r="I553" s="104">
        <f>SUM(I554)</f>
        <v>599303.38222030934</v>
      </c>
      <c r="J553" s="202"/>
      <c r="K553" s="93"/>
      <c r="L553" s="93"/>
      <c r="M553" s="93"/>
      <c r="N553" s="93"/>
      <c r="O553" s="202"/>
      <c r="P553" s="202"/>
      <c r="Q553" s="209"/>
    </row>
    <row r="554" spans="1:17" ht="25.5" x14ac:dyDescent="0.2">
      <c r="A554" s="9">
        <v>1</v>
      </c>
      <c r="B554" s="186"/>
      <c r="C554" s="7" t="s">
        <v>322</v>
      </c>
      <c r="D554" s="4" t="s">
        <v>77</v>
      </c>
      <c r="E554" s="148"/>
      <c r="F554" s="132">
        <v>70</v>
      </c>
      <c r="G554" s="119" t="s">
        <v>75</v>
      </c>
      <c r="H554" s="216">
        <v>8561.4768888615617</v>
      </c>
      <c r="I554" s="97">
        <f t="shared" ref="I554" si="406">F554*H554</f>
        <v>599303.38222030934</v>
      </c>
      <c r="J554" s="166" t="s">
        <v>392</v>
      </c>
      <c r="K554" s="160">
        <f t="shared" ref="K554" si="407">I554/4</f>
        <v>149825.84555507734</v>
      </c>
      <c r="L554" s="160">
        <f t="shared" ref="L554" si="408">I554/4</f>
        <v>149825.84555507734</v>
      </c>
      <c r="M554" s="160">
        <f t="shared" ref="M554" si="409">I554/4</f>
        <v>149825.84555507734</v>
      </c>
      <c r="N554" s="160">
        <f t="shared" ref="N554" si="410">I554/4</f>
        <v>149825.84555507734</v>
      </c>
      <c r="O554" s="5" t="s">
        <v>21</v>
      </c>
      <c r="P554" s="166"/>
      <c r="Q554" s="18" t="s">
        <v>524</v>
      </c>
    </row>
    <row r="555" spans="1:17" s="11" customFormat="1" ht="15" x14ac:dyDescent="0.2">
      <c r="A555" s="12"/>
      <c r="B555" s="174" t="s">
        <v>326</v>
      </c>
      <c r="C555" s="37" t="s">
        <v>327</v>
      </c>
      <c r="D555" s="13"/>
      <c r="E555" s="135"/>
      <c r="F555" s="135"/>
      <c r="G555" s="135"/>
      <c r="H555" s="220"/>
      <c r="I555" s="104">
        <f>SUM(I556)</f>
        <v>29701.577569903042</v>
      </c>
      <c r="J555" s="202"/>
      <c r="K555" s="93"/>
      <c r="L555" s="93"/>
      <c r="M555" s="93"/>
      <c r="N555" s="93"/>
      <c r="O555" s="202"/>
      <c r="P555" s="202"/>
      <c r="Q555" s="209"/>
    </row>
    <row r="556" spans="1:17" ht="25.5" x14ac:dyDescent="0.2">
      <c r="A556" s="9">
        <v>1</v>
      </c>
      <c r="B556" s="186"/>
      <c r="C556" s="7" t="s">
        <v>328</v>
      </c>
      <c r="D556" s="4" t="s">
        <v>77</v>
      </c>
      <c r="E556" s="118"/>
      <c r="F556" s="132">
        <v>50</v>
      </c>
      <c r="G556" s="119" t="s">
        <v>75</v>
      </c>
      <c r="H556" s="216">
        <v>594.03155139806086</v>
      </c>
      <c r="I556" s="97">
        <f t="shared" ref="I556" si="411">F556*H556</f>
        <v>29701.577569903042</v>
      </c>
      <c r="J556" s="166" t="s">
        <v>392</v>
      </c>
      <c r="K556" s="160">
        <f t="shared" ref="K556" si="412">I556/4</f>
        <v>7425.3943924757605</v>
      </c>
      <c r="L556" s="160">
        <f t="shared" ref="L556" si="413">I556/4</f>
        <v>7425.3943924757605</v>
      </c>
      <c r="M556" s="160">
        <f t="shared" ref="M556" si="414">I556/4</f>
        <v>7425.3943924757605</v>
      </c>
      <c r="N556" s="160">
        <f t="shared" ref="N556" si="415">I556/4</f>
        <v>7425.3943924757605</v>
      </c>
      <c r="O556" s="5" t="s">
        <v>21</v>
      </c>
      <c r="P556" s="166"/>
      <c r="Q556" s="18" t="s">
        <v>524</v>
      </c>
    </row>
    <row r="557" spans="1:17" s="11" customFormat="1" ht="15" x14ac:dyDescent="0.2">
      <c r="A557" s="12"/>
      <c r="B557" s="174" t="s">
        <v>365</v>
      </c>
      <c r="C557" s="37" t="s">
        <v>343</v>
      </c>
      <c r="D557" s="13"/>
      <c r="E557" s="149"/>
      <c r="F557" s="149"/>
      <c r="G557" s="149"/>
      <c r="H557" s="220"/>
      <c r="I557" s="104">
        <f>SUM(I558:I563)</f>
        <v>49157.639913660052</v>
      </c>
      <c r="J557" s="237"/>
      <c r="K557" s="93"/>
      <c r="L557" s="93"/>
      <c r="M557" s="93"/>
      <c r="N557" s="93"/>
      <c r="O557" s="202"/>
      <c r="P557" s="202"/>
      <c r="Q557" s="209"/>
    </row>
    <row r="558" spans="1:17" ht="25.5" x14ac:dyDescent="0.25">
      <c r="A558" s="8">
        <v>1</v>
      </c>
      <c r="B558" s="186"/>
      <c r="C558" s="17" t="s">
        <v>366</v>
      </c>
      <c r="D558" s="4" t="s">
        <v>77</v>
      </c>
      <c r="E558" s="118"/>
      <c r="F558" s="119">
        <v>5</v>
      </c>
      <c r="G558" s="119" t="s">
        <v>75</v>
      </c>
      <c r="H558" s="216">
        <v>850</v>
      </c>
      <c r="I558" s="97">
        <f t="shared" ref="I558:I563" si="416">F558*H558</f>
        <v>4250</v>
      </c>
      <c r="J558" s="166" t="s">
        <v>392</v>
      </c>
      <c r="K558" s="160">
        <f t="shared" ref="K558:K564" si="417">I558/4</f>
        <v>1062.5</v>
      </c>
      <c r="L558" s="160">
        <f t="shared" ref="L558:L564" si="418">I558/4</f>
        <v>1062.5</v>
      </c>
      <c r="M558" s="160">
        <f t="shared" ref="M558:M564" si="419">I558/4</f>
        <v>1062.5</v>
      </c>
      <c r="N558" s="160">
        <f t="shared" ref="N558:N564" si="420">I558/4</f>
        <v>1062.5</v>
      </c>
      <c r="O558" s="5" t="s">
        <v>21</v>
      </c>
      <c r="P558" s="166"/>
      <c r="Q558" s="18" t="s">
        <v>524</v>
      </c>
    </row>
    <row r="559" spans="1:17" ht="25.5" x14ac:dyDescent="0.25">
      <c r="A559" s="8">
        <v>2</v>
      </c>
      <c r="B559" s="186"/>
      <c r="C559" s="17" t="s">
        <v>367</v>
      </c>
      <c r="D559" s="4" t="s">
        <v>77</v>
      </c>
      <c r="E559" s="118"/>
      <c r="F559" s="119">
        <v>5</v>
      </c>
      <c r="G559" s="119" t="s">
        <v>75</v>
      </c>
      <c r="H559" s="216">
        <v>850</v>
      </c>
      <c r="I559" s="97">
        <f t="shared" si="416"/>
        <v>4250</v>
      </c>
      <c r="J559" s="166" t="s">
        <v>392</v>
      </c>
      <c r="K559" s="160">
        <f t="shared" si="417"/>
        <v>1062.5</v>
      </c>
      <c r="L559" s="160">
        <f t="shared" si="418"/>
        <v>1062.5</v>
      </c>
      <c r="M559" s="160">
        <f t="shared" si="419"/>
        <v>1062.5</v>
      </c>
      <c r="N559" s="160">
        <f t="shared" si="420"/>
        <v>1062.5</v>
      </c>
      <c r="O559" s="5" t="s">
        <v>21</v>
      </c>
      <c r="P559" s="166"/>
      <c r="Q559" s="18" t="s">
        <v>524</v>
      </c>
    </row>
    <row r="560" spans="1:17" ht="25.5" x14ac:dyDescent="0.25">
      <c r="A560" s="8">
        <v>3</v>
      </c>
      <c r="B560" s="186"/>
      <c r="C560" s="17" t="s">
        <v>368</v>
      </c>
      <c r="D560" s="4" t="s">
        <v>77</v>
      </c>
      <c r="E560" s="118"/>
      <c r="F560" s="119">
        <v>5</v>
      </c>
      <c r="G560" s="119" t="s">
        <v>75</v>
      </c>
      <c r="H560" s="216">
        <v>850</v>
      </c>
      <c r="I560" s="97">
        <f t="shared" si="416"/>
        <v>4250</v>
      </c>
      <c r="J560" s="166" t="s">
        <v>392</v>
      </c>
      <c r="K560" s="160">
        <f t="shared" si="417"/>
        <v>1062.5</v>
      </c>
      <c r="L560" s="160">
        <f t="shared" si="418"/>
        <v>1062.5</v>
      </c>
      <c r="M560" s="160">
        <f t="shared" si="419"/>
        <v>1062.5</v>
      </c>
      <c r="N560" s="160">
        <f t="shared" si="420"/>
        <v>1062.5</v>
      </c>
      <c r="O560" s="5" t="s">
        <v>21</v>
      </c>
      <c r="P560" s="166"/>
      <c r="Q560" s="18" t="s">
        <v>524</v>
      </c>
    </row>
    <row r="561" spans="1:17" ht="25.5" x14ac:dyDescent="0.25">
      <c r="A561" s="8">
        <v>4</v>
      </c>
      <c r="B561" s="186"/>
      <c r="C561" s="7" t="s">
        <v>369</v>
      </c>
      <c r="D561" s="4" t="s">
        <v>77</v>
      </c>
      <c r="E561" s="118"/>
      <c r="F561" s="119">
        <v>1</v>
      </c>
      <c r="G561" s="119" t="s">
        <v>372</v>
      </c>
      <c r="H561" s="216">
        <v>20000</v>
      </c>
      <c r="I561" s="97">
        <f t="shared" si="416"/>
        <v>20000</v>
      </c>
      <c r="J561" s="166" t="s">
        <v>392</v>
      </c>
      <c r="K561" s="160">
        <f t="shared" si="417"/>
        <v>5000</v>
      </c>
      <c r="L561" s="160">
        <f t="shared" si="418"/>
        <v>5000</v>
      </c>
      <c r="M561" s="160">
        <f t="shared" si="419"/>
        <v>5000</v>
      </c>
      <c r="N561" s="160">
        <f t="shared" si="420"/>
        <v>5000</v>
      </c>
      <c r="O561" s="5" t="s">
        <v>21</v>
      </c>
      <c r="P561" s="166"/>
      <c r="Q561" s="18" t="s">
        <v>524</v>
      </c>
    </row>
    <row r="562" spans="1:17" ht="25.5" x14ac:dyDescent="0.25">
      <c r="A562" s="8">
        <v>5</v>
      </c>
      <c r="B562" s="186"/>
      <c r="C562" s="7" t="s">
        <v>370</v>
      </c>
      <c r="D562" s="4" t="s">
        <v>77</v>
      </c>
      <c r="E562" s="118"/>
      <c r="F562" s="119">
        <v>12</v>
      </c>
      <c r="G562" s="119" t="s">
        <v>75</v>
      </c>
      <c r="H562" s="216">
        <v>700</v>
      </c>
      <c r="I562" s="97">
        <f t="shared" si="416"/>
        <v>8400</v>
      </c>
      <c r="J562" s="166" t="s">
        <v>392</v>
      </c>
      <c r="K562" s="160">
        <f t="shared" si="417"/>
        <v>2100</v>
      </c>
      <c r="L562" s="160">
        <f t="shared" si="418"/>
        <v>2100</v>
      </c>
      <c r="M562" s="160">
        <f t="shared" si="419"/>
        <v>2100</v>
      </c>
      <c r="N562" s="160">
        <f t="shared" si="420"/>
        <v>2100</v>
      </c>
      <c r="O562" s="5" t="s">
        <v>21</v>
      </c>
      <c r="P562" s="166"/>
      <c r="Q562" s="18" t="s">
        <v>524</v>
      </c>
    </row>
    <row r="563" spans="1:17" ht="25.5" x14ac:dyDescent="0.25">
      <c r="A563" s="8">
        <v>6</v>
      </c>
      <c r="B563" s="186"/>
      <c r="C563" s="7" t="s">
        <v>371</v>
      </c>
      <c r="D563" s="4" t="s">
        <v>77</v>
      </c>
      <c r="E563" s="145"/>
      <c r="F563" s="119">
        <v>10</v>
      </c>
      <c r="G563" s="119" t="s">
        <v>71</v>
      </c>
      <c r="H563" s="216">
        <v>800.76399136600526</v>
      </c>
      <c r="I563" s="97">
        <f t="shared" si="416"/>
        <v>8007.6399136600521</v>
      </c>
      <c r="J563" s="166" t="s">
        <v>392</v>
      </c>
      <c r="K563" s="160">
        <f t="shared" si="417"/>
        <v>2001.909978415013</v>
      </c>
      <c r="L563" s="160">
        <f t="shared" si="418"/>
        <v>2001.909978415013</v>
      </c>
      <c r="M563" s="160">
        <f t="shared" si="419"/>
        <v>2001.909978415013</v>
      </c>
      <c r="N563" s="160">
        <f t="shared" si="420"/>
        <v>2001.909978415013</v>
      </c>
      <c r="O563" s="5" t="s">
        <v>21</v>
      </c>
      <c r="P563" s="166"/>
      <c r="Q563" s="18" t="s">
        <v>524</v>
      </c>
    </row>
    <row r="564" spans="1:17" s="85" customFormat="1" ht="31.5" customHeight="1" x14ac:dyDescent="0.2">
      <c r="A564" s="84"/>
      <c r="B564" s="173">
        <v>8</v>
      </c>
      <c r="C564" s="87" t="s">
        <v>424</v>
      </c>
      <c r="D564" s="88"/>
      <c r="E564" s="150"/>
      <c r="F564" s="151"/>
      <c r="G564" s="151"/>
      <c r="H564" s="216"/>
      <c r="I564" s="100">
        <f>I565+I569+I571+I573+I577+I579+I581+I583</f>
        <v>518539.34124269953</v>
      </c>
      <c r="J564" s="200"/>
      <c r="K564" s="165">
        <f t="shared" si="417"/>
        <v>129634.83531067488</v>
      </c>
      <c r="L564" s="165">
        <f t="shared" si="418"/>
        <v>129634.83531067488</v>
      </c>
      <c r="M564" s="165">
        <f t="shared" si="419"/>
        <v>129634.83531067488</v>
      </c>
      <c r="N564" s="165">
        <f t="shared" si="420"/>
        <v>129634.83531067488</v>
      </c>
      <c r="O564" s="86"/>
      <c r="P564" s="200"/>
      <c r="Q564" s="212"/>
    </row>
    <row r="565" spans="1:17" s="11" customFormat="1" ht="25.5" x14ac:dyDescent="0.2">
      <c r="A565" s="12"/>
      <c r="B565" s="174" t="s">
        <v>78</v>
      </c>
      <c r="C565" s="77" t="s">
        <v>79</v>
      </c>
      <c r="D565" s="13"/>
      <c r="E565" s="138"/>
      <c r="F565" s="141"/>
      <c r="G565" s="141"/>
      <c r="H565" s="216"/>
      <c r="I565" s="104">
        <f>SUM(I566:I568)</f>
        <v>58682.729999999996</v>
      </c>
      <c r="J565" s="202"/>
      <c r="K565" s="164"/>
      <c r="L565" s="164"/>
      <c r="M565" s="164"/>
      <c r="N565" s="164"/>
      <c r="O565" s="10"/>
      <c r="P565" s="202"/>
      <c r="Q565" s="210"/>
    </row>
    <row r="566" spans="1:17" s="28" customFormat="1" ht="38.25" x14ac:dyDescent="0.2">
      <c r="A566" s="78">
        <v>1</v>
      </c>
      <c r="B566" s="175"/>
      <c r="C566" s="48" t="s">
        <v>432</v>
      </c>
      <c r="D566" s="4" t="s">
        <v>77</v>
      </c>
      <c r="E566" s="131"/>
      <c r="F566" s="115">
        <v>20</v>
      </c>
      <c r="G566" s="115" t="s">
        <v>71</v>
      </c>
      <c r="H566" s="216">
        <v>850</v>
      </c>
      <c r="I566" s="96">
        <f>F566*H566</f>
        <v>17000</v>
      </c>
      <c r="J566" s="166" t="s">
        <v>392</v>
      </c>
      <c r="K566" s="92">
        <f>I566/4</f>
        <v>4250</v>
      </c>
      <c r="L566" s="92">
        <f>I566/4</f>
        <v>4250</v>
      </c>
      <c r="M566" s="92">
        <f>I566/4</f>
        <v>4250</v>
      </c>
      <c r="N566" s="92">
        <f>I566/4</f>
        <v>4250</v>
      </c>
      <c r="O566" s="5" t="s">
        <v>21</v>
      </c>
      <c r="P566" s="169"/>
      <c r="Q566" s="18" t="s">
        <v>525</v>
      </c>
    </row>
    <row r="567" spans="1:17" s="28" customFormat="1" ht="38.25" x14ac:dyDescent="0.2">
      <c r="A567" s="78">
        <v>2</v>
      </c>
      <c r="B567" s="175"/>
      <c r="C567" s="48" t="s">
        <v>433</v>
      </c>
      <c r="D567" s="4" t="s">
        <v>77</v>
      </c>
      <c r="E567" s="131"/>
      <c r="F567" s="115">
        <v>50</v>
      </c>
      <c r="G567" s="115" t="s">
        <v>71</v>
      </c>
      <c r="H567" s="216">
        <v>450</v>
      </c>
      <c r="I567" s="96">
        <f>F567*H567</f>
        <v>22500</v>
      </c>
      <c r="J567" s="166" t="s">
        <v>392</v>
      </c>
      <c r="K567" s="92">
        <f t="shared" ref="K567:K568" si="421">I567/4</f>
        <v>5625</v>
      </c>
      <c r="L567" s="92">
        <f t="shared" ref="L567:L568" si="422">I567/4</f>
        <v>5625</v>
      </c>
      <c r="M567" s="92">
        <f t="shared" ref="M567:M568" si="423">I567/4</f>
        <v>5625</v>
      </c>
      <c r="N567" s="92">
        <f t="shared" ref="N567:N568" si="424">I567/4</f>
        <v>5625</v>
      </c>
      <c r="O567" s="5" t="s">
        <v>21</v>
      </c>
      <c r="P567" s="169"/>
      <c r="Q567" s="18" t="s">
        <v>525</v>
      </c>
    </row>
    <row r="568" spans="1:17" s="28" customFormat="1" ht="38.25" x14ac:dyDescent="0.2">
      <c r="A568" s="78">
        <v>3</v>
      </c>
      <c r="B568" s="175"/>
      <c r="C568" s="48" t="s">
        <v>434</v>
      </c>
      <c r="D568" s="4" t="s">
        <v>77</v>
      </c>
      <c r="E568" s="131"/>
      <c r="F568" s="115">
        <v>10</v>
      </c>
      <c r="G568" s="115" t="s">
        <v>71</v>
      </c>
      <c r="H568" s="216">
        <v>1918.2729999999999</v>
      </c>
      <c r="I568" s="96">
        <f>F568*H568</f>
        <v>19182.73</v>
      </c>
      <c r="J568" s="166" t="s">
        <v>392</v>
      </c>
      <c r="K568" s="92">
        <f t="shared" si="421"/>
        <v>4795.6824999999999</v>
      </c>
      <c r="L568" s="92">
        <f t="shared" si="422"/>
        <v>4795.6824999999999</v>
      </c>
      <c r="M568" s="92">
        <f t="shared" si="423"/>
        <v>4795.6824999999999</v>
      </c>
      <c r="N568" s="92">
        <f t="shared" si="424"/>
        <v>4795.6824999999999</v>
      </c>
      <c r="O568" s="5" t="s">
        <v>21</v>
      </c>
      <c r="P568" s="169"/>
      <c r="Q568" s="18" t="s">
        <v>525</v>
      </c>
    </row>
    <row r="569" spans="1:17" s="11" customFormat="1" ht="19.5" x14ac:dyDescent="0.2">
      <c r="A569" s="12"/>
      <c r="B569" s="174" t="s">
        <v>361</v>
      </c>
      <c r="C569" s="47" t="s">
        <v>362</v>
      </c>
      <c r="D569" s="13"/>
      <c r="E569" s="140"/>
      <c r="F569" s="135"/>
      <c r="G569" s="135"/>
      <c r="H569" s="220"/>
      <c r="I569" s="104">
        <f>SUM(I570)</f>
        <v>2601.5500000000002</v>
      </c>
      <c r="J569" s="202"/>
      <c r="K569" s="93"/>
      <c r="L569" s="93"/>
      <c r="M569" s="93"/>
      <c r="N569" s="93"/>
      <c r="O569" s="10"/>
      <c r="P569" s="202"/>
      <c r="Q569" s="210"/>
    </row>
    <row r="570" spans="1:17" ht="38.25" x14ac:dyDescent="0.2">
      <c r="A570" s="9">
        <v>1</v>
      </c>
      <c r="B570" s="186"/>
      <c r="C570" s="48" t="s">
        <v>363</v>
      </c>
      <c r="D570" s="4" t="s">
        <v>77</v>
      </c>
      <c r="E570" s="118"/>
      <c r="F570" s="132">
        <v>1</v>
      </c>
      <c r="G570" s="119" t="s">
        <v>75</v>
      </c>
      <c r="H570" s="216">
        <v>2601.5500000000002</v>
      </c>
      <c r="I570" s="97">
        <f t="shared" ref="I570:I584" si="425">F570*H570</f>
        <v>2601.5500000000002</v>
      </c>
      <c r="J570" s="166" t="s">
        <v>392</v>
      </c>
      <c r="K570" s="160">
        <f t="shared" ref="K570" si="426">I570/4</f>
        <v>650.38750000000005</v>
      </c>
      <c r="L570" s="160">
        <f t="shared" ref="L570" si="427">I570/4</f>
        <v>650.38750000000005</v>
      </c>
      <c r="M570" s="160">
        <f t="shared" ref="M570" si="428">I570/4</f>
        <v>650.38750000000005</v>
      </c>
      <c r="N570" s="160">
        <f t="shared" ref="N570" si="429">I570/4</f>
        <v>650.38750000000005</v>
      </c>
      <c r="O570" s="5" t="s">
        <v>21</v>
      </c>
      <c r="P570" s="166"/>
      <c r="Q570" s="18" t="s">
        <v>525</v>
      </c>
    </row>
    <row r="571" spans="1:17" s="11" customFormat="1" ht="19.5" x14ac:dyDescent="0.2">
      <c r="A571" s="12"/>
      <c r="B571" s="176" t="s">
        <v>221</v>
      </c>
      <c r="C571" s="49" t="s">
        <v>222</v>
      </c>
      <c r="D571" s="13"/>
      <c r="E571" s="131"/>
      <c r="F571" s="136"/>
      <c r="G571" s="141"/>
      <c r="H571" s="216"/>
      <c r="I571" s="104">
        <f>SUM(I572)</f>
        <v>55851.869999999995</v>
      </c>
      <c r="J571" s="202"/>
      <c r="K571" s="164"/>
      <c r="L571" s="164"/>
      <c r="M571" s="164"/>
      <c r="N571" s="164"/>
      <c r="O571" s="10"/>
      <c r="P571" s="202"/>
      <c r="Q571" s="210"/>
    </row>
    <row r="572" spans="1:17" ht="38.25" x14ac:dyDescent="0.2">
      <c r="A572" s="9">
        <v>1</v>
      </c>
      <c r="B572" s="186"/>
      <c r="C572" s="48" t="s">
        <v>430</v>
      </c>
      <c r="D572" s="4" t="s">
        <v>77</v>
      </c>
      <c r="E572" s="142"/>
      <c r="F572" s="132">
        <v>5</v>
      </c>
      <c r="G572" s="119" t="s">
        <v>75</v>
      </c>
      <c r="H572" s="216">
        <v>11170.374</v>
      </c>
      <c r="I572" s="97">
        <f>F572*H572</f>
        <v>55851.869999999995</v>
      </c>
      <c r="J572" s="166" t="s">
        <v>431</v>
      </c>
      <c r="K572" s="160">
        <f>$I$572/4</f>
        <v>13962.967499999999</v>
      </c>
      <c r="L572" s="160">
        <f t="shared" ref="L572:N572" si="430">$I$572/4</f>
        <v>13962.967499999999</v>
      </c>
      <c r="M572" s="160">
        <f t="shared" si="430"/>
        <v>13962.967499999999</v>
      </c>
      <c r="N572" s="160">
        <f t="shared" si="430"/>
        <v>13962.967499999999</v>
      </c>
      <c r="O572" s="5"/>
      <c r="P572" s="166"/>
      <c r="Q572" s="18" t="s">
        <v>525</v>
      </c>
    </row>
    <row r="573" spans="1:17" s="11" customFormat="1" ht="28.5" customHeight="1" x14ac:dyDescent="0.2">
      <c r="A573" s="12"/>
      <c r="B573" s="174" t="s">
        <v>435</v>
      </c>
      <c r="C573" s="77" t="s">
        <v>230</v>
      </c>
      <c r="D573" s="13"/>
      <c r="E573" s="135"/>
      <c r="F573" s="135"/>
      <c r="G573" s="135"/>
      <c r="H573" s="220"/>
      <c r="I573" s="104">
        <f>SUM(I574:I576)</f>
        <v>16718.24124269954</v>
      </c>
      <c r="J573" s="202"/>
      <c r="K573" s="93"/>
      <c r="L573" s="93"/>
      <c r="M573" s="93"/>
      <c r="N573" s="93"/>
      <c r="O573" s="10"/>
      <c r="P573" s="202"/>
      <c r="Q573" s="210"/>
    </row>
    <row r="574" spans="1:17" s="28" customFormat="1" ht="38.25" x14ac:dyDescent="0.2">
      <c r="A574" s="74">
        <v>1</v>
      </c>
      <c r="B574" s="188"/>
      <c r="C574" s="75" t="s">
        <v>436</v>
      </c>
      <c r="D574" s="76" t="s">
        <v>77</v>
      </c>
      <c r="E574" s="122"/>
      <c r="F574" s="115">
        <v>2</v>
      </c>
      <c r="G574" s="115" t="s">
        <v>307</v>
      </c>
      <c r="H574" s="216">
        <v>3055.1206213497699</v>
      </c>
      <c r="I574" s="96">
        <f t="shared" si="425"/>
        <v>6110.2412426995397</v>
      </c>
      <c r="J574" s="169" t="s">
        <v>392</v>
      </c>
      <c r="K574" s="92">
        <f t="shared" ref="K574:K576" si="431">I574/4</f>
        <v>1527.5603106748849</v>
      </c>
      <c r="L574" s="92">
        <f t="shared" ref="L574:L576" si="432">I574/4</f>
        <v>1527.5603106748849</v>
      </c>
      <c r="M574" s="92">
        <f t="shared" ref="M574:M576" si="433">I574/4</f>
        <v>1527.5603106748849</v>
      </c>
      <c r="N574" s="92">
        <f t="shared" ref="N574:N576" si="434">I574/4</f>
        <v>1527.5603106748849</v>
      </c>
      <c r="O574" s="20" t="s">
        <v>21</v>
      </c>
      <c r="P574" s="169"/>
      <c r="Q574" s="18" t="s">
        <v>525</v>
      </c>
    </row>
    <row r="575" spans="1:17" s="28" customFormat="1" ht="38.25" x14ac:dyDescent="0.2">
      <c r="A575" s="74">
        <v>2</v>
      </c>
      <c r="B575" s="188"/>
      <c r="C575" s="75" t="s">
        <v>437</v>
      </c>
      <c r="D575" s="76" t="s">
        <v>77</v>
      </c>
      <c r="E575" s="122"/>
      <c r="F575" s="114">
        <v>1</v>
      </c>
      <c r="G575" s="115" t="s">
        <v>75</v>
      </c>
      <c r="H575" s="216">
        <v>3510</v>
      </c>
      <c r="I575" s="96">
        <f t="shared" si="425"/>
        <v>3510</v>
      </c>
      <c r="J575" s="169" t="s">
        <v>392</v>
      </c>
      <c r="K575" s="92">
        <f t="shared" si="431"/>
        <v>877.5</v>
      </c>
      <c r="L575" s="92">
        <f t="shared" si="432"/>
        <v>877.5</v>
      </c>
      <c r="M575" s="92">
        <f t="shared" si="433"/>
        <v>877.5</v>
      </c>
      <c r="N575" s="92">
        <f t="shared" si="434"/>
        <v>877.5</v>
      </c>
      <c r="O575" s="20" t="s">
        <v>21</v>
      </c>
      <c r="P575" s="169"/>
      <c r="Q575" s="18" t="s">
        <v>525</v>
      </c>
    </row>
    <row r="576" spans="1:17" s="28" customFormat="1" ht="38.25" x14ac:dyDescent="0.2">
      <c r="A576" s="74">
        <v>3</v>
      </c>
      <c r="B576" s="188"/>
      <c r="C576" s="75" t="s">
        <v>347</v>
      </c>
      <c r="D576" s="76" t="s">
        <v>77</v>
      </c>
      <c r="E576" s="122"/>
      <c r="F576" s="114">
        <v>2</v>
      </c>
      <c r="G576" s="115" t="s">
        <v>71</v>
      </c>
      <c r="H576" s="216">
        <v>3549</v>
      </c>
      <c r="I576" s="96">
        <f t="shared" si="425"/>
        <v>7098</v>
      </c>
      <c r="J576" s="169" t="s">
        <v>392</v>
      </c>
      <c r="K576" s="92">
        <f t="shared" si="431"/>
        <v>1774.5</v>
      </c>
      <c r="L576" s="92">
        <f t="shared" si="432"/>
        <v>1774.5</v>
      </c>
      <c r="M576" s="92">
        <f t="shared" si="433"/>
        <v>1774.5</v>
      </c>
      <c r="N576" s="92">
        <f t="shared" si="434"/>
        <v>1774.5</v>
      </c>
      <c r="O576" s="20" t="s">
        <v>21</v>
      </c>
      <c r="P576" s="169"/>
      <c r="Q576" s="18" t="s">
        <v>525</v>
      </c>
    </row>
    <row r="577" spans="1:17" s="11" customFormat="1" ht="19.5" x14ac:dyDescent="0.2">
      <c r="A577" s="12"/>
      <c r="B577" s="177" t="s">
        <v>365</v>
      </c>
      <c r="C577" s="50" t="s">
        <v>343</v>
      </c>
      <c r="D577" s="13"/>
      <c r="E577" s="135"/>
      <c r="F577" s="136"/>
      <c r="G577" s="141"/>
      <c r="H577" s="216"/>
      <c r="I577" s="104">
        <f>SUM(I578)</f>
        <v>5500</v>
      </c>
      <c r="J577" s="202"/>
      <c r="K577" s="164"/>
      <c r="L577" s="164"/>
      <c r="M577" s="164"/>
      <c r="N577" s="164"/>
      <c r="O577" s="10"/>
      <c r="P577" s="202"/>
      <c r="Q577" s="210"/>
    </row>
    <row r="578" spans="1:17" ht="38.25" x14ac:dyDescent="0.2">
      <c r="A578" s="9">
        <v>1</v>
      </c>
      <c r="B578" s="186"/>
      <c r="C578" s="48" t="s">
        <v>438</v>
      </c>
      <c r="D578" s="4" t="s">
        <v>77</v>
      </c>
      <c r="E578" s="118"/>
      <c r="F578" s="132">
        <v>1</v>
      </c>
      <c r="G578" s="119" t="s">
        <v>75</v>
      </c>
      <c r="H578" s="216">
        <v>5500</v>
      </c>
      <c r="I578" s="97">
        <f>F578*H578</f>
        <v>5500</v>
      </c>
      <c r="J578" s="166" t="s">
        <v>392</v>
      </c>
      <c r="K578" s="160">
        <f>$I$578/4</f>
        <v>1375</v>
      </c>
      <c r="L578" s="160">
        <f t="shared" ref="L578:N578" si="435">$I$578/4</f>
        <v>1375</v>
      </c>
      <c r="M578" s="160">
        <f t="shared" si="435"/>
        <v>1375</v>
      </c>
      <c r="N578" s="160">
        <f t="shared" si="435"/>
        <v>1375</v>
      </c>
      <c r="O578" s="5" t="s">
        <v>21</v>
      </c>
      <c r="P578" s="166"/>
      <c r="Q578" s="18" t="s">
        <v>525</v>
      </c>
    </row>
    <row r="579" spans="1:17" s="11" customFormat="1" ht="19.5" x14ac:dyDescent="0.2">
      <c r="A579" s="12"/>
      <c r="B579" s="174" t="s">
        <v>335</v>
      </c>
      <c r="C579" s="77" t="s">
        <v>336</v>
      </c>
      <c r="D579" s="13"/>
      <c r="E579" s="135"/>
      <c r="F579" s="136"/>
      <c r="G579" s="141"/>
      <c r="H579" s="216"/>
      <c r="I579" s="104">
        <f>SUM(I580)</f>
        <v>6732.97</v>
      </c>
      <c r="J579" s="202"/>
      <c r="K579" s="164"/>
      <c r="L579" s="164"/>
      <c r="M579" s="164"/>
      <c r="N579" s="164"/>
      <c r="O579" s="10"/>
      <c r="P579" s="202"/>
      <c r="Q579" s="210"/>
    </row>
    <row r="580" spans="1:17" ht="38.25" x14ac:dyDescent="0.2">
      <c r="A580" s="9">
        <v>1</v>
      </c>
      <c r="B580" s="186"/>
      <c r="C580" s="48" t="s">
        <v>337</v>
      </c>
      <c r="D580" s="4" t="s">
        <v>77</v>
      </c>
      <c r="E580" s="118"/>
      <c r="F580" s="132">
        <v>1</v>
      </c>
      <c r="G580" s="119" t="s">
        <v>75</v>
      </c>
      <c r="H580" s="216">
        <v>6732.97</v>
      </c>
      <c r="I580" s="97">
        <f>F580*H580</f>
        <v>6732.97</v>
      </c>
      <c r="J580" s="166" t="s">
        <v>392</v>
      </c>
      <c r="K580" s="160">
        <f>$I$580/4</f>
        <v>1683.2425000000001</v>
      </c>
      <c r="L580" s="160">
        <f t="shared" ref="L580:N580" si="436">$I$580/4</f>
        <v>1683.2425000000001</v>
      </c>
      <c r="M580" s="160">
        <f t="shared" si="436"/>
        <v>1683.2425000000001</v>
      </c>
      <c r="N580" s="160">
        <f t="shared" si="436"/>
        <v>1683.2425000000001</v>
      </c>
      <c r="O580" s="5" t="s">
        <v>21</v>
      </c>
      <c r="P580" s="166"/>
      <c r="Q580" s="18" t="s">
        <v>525</v>
      </c>
    </row>
    <row r="581" spans="1:17" s="11" customFormat="1" ht="24" x14ac:dyDescent="0.2">
      <c r="A581" s="12"/>
      <c r="B581" s="174" t="s">
        <v>425</v>
      </c>
      <c r="C581" s="47" t="s">
        <v>375</v>
      </c>
      <c r="D581" s="13"/>
      <c r="E581" s="135"/>
      <c r="F581" s="135"/>
      <c r="G581" s="135"/>
      <c r="H581" s="220"/>
      <c r="I581" s="104">
        <f>SUM(I582)</f>
        <v>122451.98000000001</v>
      </c>
      <c r="J581" s="202"/>
      <c r="K581" s="93"/>
      <c r="L581" s="93"/>
      <c r="M581" s="93"/>
      <c r="N581" s="93"/>
      <c r="O581" s="10"/>
      <c r="P581" s="202"/>
      <c r="Q581" s="210"/>
    </row>
    <row r="582" spans="1:17" ht="38.25" x14ac:dyDescent="0.2">
      <c r="A582" s="9">
        <v>1</v>
      </c>
      <c r="B582" s="186"/>
      <c r="C582" s="48" t="s">
        <v>426</v>
      </c>
      <c r="D582" s="4" t="s">
        <v>77</v>
      </c>
      <c r="E582" s="118"/>
      <c r="F582" s="132">
        <v>5</v>
      </c>
      <c r="G582" s="119" t="s">
        <v>75</v>
      </c>
      <c r="H582" s="216">
        <v>24490.396000000001</v>
      </c>
      <c r="I582" s="97">
        <f t="shared" si="425"/>
        <v>122451.98000000001</v>
      </c>
      <c r="J582" s="166" t="s">
        <v>392</v>
      </c>
      <c r="K582" s="160">
        <f t="shared" ref="K582" si="437">I582/4</f>
        <v>30612.995000000003</v>
      </c>
      <c r="L582" s="160">
        <f t="shared" ref="L582" si="438">I582/4</f>
        <v>30612.995000000003</v>
      </c>
      <c r="M582" s="160">
        <f t="shared" ref="M582" si="439">I582/4</f>
        <v>30612.995000000003</v>
      </c>
      <c r="N582" s="160">
        <f t="shared" ref="N582" si="440">I582/4</f>
        <v>30612.995000000003</v>
      </c>
      <c r="O582" s="5" t="s">
        <v>21</v>
      </c>
      <c r="P582" s="166"/>
      <c r="Q582" s="18" t="s">
        <v>525</v>
      </c>
    </row>
    <row r="583" spans="1:17" s="11" customFormat="1" ht="24" x14ac:dyDescent="0.2">
      <c r="A583" s="12"/>
      <c r="B583" s="174" t="s">
        <v>427</v>
      </c>
      <c r="C583" s="47" t="s">
        <v>428</v>
      </c>
      <c r="D583" s="13"/>
      <c r="E583" s="135"/>
      <c r="F583" s="135"/>
      <c r="G583" s="135"/>
      <c r="H583" s="220"/>
      <c r="I583" s="102">
        <f>SUM(I584)</f>
        <v>250000</v>
      </c>
      <c r="J583" s="202"/>
      <c r="K583" s="93"/>
      <c r="L583" s="93"/>
      <c r="M583" s="93"/>
      <c r="N583" s="93"/>
      <c r="O583" s="10"/>
      <c r="P583" s="202"/>
      <c r="Q583" s="210"/>
    </row>
    <row r="584" spans="1:17" ht="38.25" x14ac:dyDescent="0.2">
      <c r="A584" s="9">
        <v>1</v>
      </c>
      <c r="B584" s="186"/>
      <c r="C584" s="48" t="s">
        <v>429</v>
      </c>
      <c r="D584" s="4" t="s">
        <v>77</v>
      </c>
      <c r="E584" s="118"/>
      <c r="F584" s="132">
        <v>9</v>
      </c>
      <c r="G584" s="119" t="s">
        <v>75</v>
      </c>
      <c r="H584" s="216">
        <v>27777.777777777777</v>
      </c>
      <c r="I584" s="97">
        <f t="shared" si="425"/>
        <v>250000</v>
      </c>
      <c r="J584" s="166" t="s">
        <v>392</v>
      </c>
      <c r="K584" s="160">
        <f t="shared" ref="K584" si="441">I584/4</f>
        <v>62500</v>
      </c>
      <c r="L584" s="160">
        <f t="shared" ref="L584" si="442">I584/4</f>
        <v>62500</v>
      </c>
      <c r="M584" s="160">
        <f t="shared" ref="M584" si="443">I584/4</f>
        <v>62500</v>
      </c>
      <c r="N584" s="160">
        <f t="shared" ref="N584" si="444">I584/4</f>
        <v>62500</v>
      </c>
      <c r="O584" s="5" t="s">
        <v>21</v>
      </c>
      <c r="P584" s="166"/>
      <c r="Q584" s="18" t="s">
        <v>525</v>
      </c>
    </row>
    <row r="585" spans="1:17" s="85" customFormat="1" ht="36.75" customHeight="1" x14ac:dyDescent="0.2">
      <c r="A585" s="84"/>
      <c r="B585" s="173">
        <v>9</v>
      </c>
      <c r="C585" s="87" t="s">
        <v>458</v>
      </c>
      <c r="D585" s="88"/>
      <c r="E585" s="150"/>
      <c r="F585" s="151"/>
      <c r="G585" s="151"/>
      <c r="H585" s="216"/>
      <c r="I585" s="100">
        <f>I586+I588+I590+I592+I594</f>
        <v>296326.09999999998</v>
      </c>
      <c r="J585" s="200"/>
      <c r="K585" s="165"/>
      <c r="L585" s="165"/>
      <c r="M585" s="165"/>
      <c r="N585" s="165"/>
      <c r="O585" s="86"/>
      <c r="P585" s="200"/>
      <c r="Q585" s="212"/>
    </row>
    <row r="586" spans="1:17" s="11" customFormat="1" ht="38.25" x14ac:dyDescent="0.2">
      <c r="A586" s="12"/>
      <c r="B586" s="172">
        <v>33201</v>
      </c>
      <c r="C586" s="70" t="s">
        <v>422</v>
      </c>
      <c r="D586" s="13"/>
      <c r="E586" s="138"/>
      <c r="F586" s="141"/>
      <c r="G586" s="141"/>
      <c r="H586" s="216"/>
      <c r="I586" s="104">
        <f>SUM(I587)</f>
        <v>281578.23999999999</v>
      </c>
      <c r="J586" s="202"/>
      <c r="K586" s="164"/>
      <c r="L586" s="164"/>
      <c r="M586" s="164"/>
      <c r="N586" s="164"/>
      <c r="O586" s="10"/>
      <c r="P586" s="202"/>
      <c r="Q586" s="210"/>
    </row>
    <row r="587" spans="1:17" ht="38.25" x14ac:dyDescent="0.2">
      <c r="A587" s="9">
        <v>1</v>
      </c>
      <c r="B587" s="178"/>
      <c r="C587" s="44" t="s">
        <v>459</v>
      </c>
      <c r="D587" s="4" t="s">
        <v>77</v>
      </c>
      <c r="E587" s="139"/>
      <c r="F587" s="119">
        <v>12</v>
      </c>
      <c r="G587" s="119" t="s">
        <v>75</v>
      </c>
      <c r="H587" s="216">
        <v>23464.853333333333</v>
      </c>
      <c r="I587" s="97">
        <f>F587*H587</f>
        <v>281578.23999999999</v>
      </c>
      <c r="J587" s="166" t="s">
        <v>392</v>
      </c>
      <c r="K587" s="160">
        <f>$I$586/4</f>
        <v>70394.559999999998</v>
      </c>
      <c r="L587" s="160">
        <f t="shared" ref="L587:N587" si="445">$I$586/4</f>
        <v>70394.559999999998</v>
      </c>
      <c r="M587" s="160">
        <f t="shared" si="445"/>
        <v>70394.559999999998</v>
      </c>
      <c r="N587" s="160">
        <f t="shared" si="445"/>
        <v>70394.559999999998</v>
      </c>
      <c r="O587" s="5"/>
      <c r="P587" s="166"/>
      <c r="Q587" s="18" t="s">
        <v>526</v>
      </c>
    </row>
    <row r="588" spans="1:17" ht="38.25" x14ac:dyDescent="0.2">
      <c r="A588" s="12"/>
      <c r="B588" s="174">
        <v>33501</v>
      </c>
      <c r="C588" s="37" t="s">
        <v>457</v>
      </c>
      <c r="D588" s="12"/>
      <c r="E588" s="135"/>
      <c r="F588" s="135"/>
      <c r="G588" s="135"/>
      <c r="H588" s="220"/>
      <c r="I588" s="104">
        <f>SUM(I589)</f>
        <v>2002.8</v>
      </c>
      <c r="J588" s="202"/>
      <c r="K588" s="93"/>
      <c r="L588" s="93"/>
      <c r="M588" s="93"/>
      <c r="N588" s="93"/>
      <c r="O588" s="5" t="s">
        <v>21</v>
      </c>
      <c r="P588" s="166"/>
      <c r="Q588" s="18" t="s">
        <v>526</v>
      </c>
    </row>
    <row r="589" spans="1:17" s="11" customFormat="1" ht="15" x14ac:dyDescent="0.2">
      <c r="A589" s="9">
        <v>1</v>
      </c>
      <c r="B589" s="186"/>
      <c r="C589" s="7" t="s">
        <v>350</v>
      </c>
      <c r="D589" s="4" t="s">
        <v>77</v>
      </c>
      <c r="E589" s="118"/>
      <c r="F589" s="132">
        <v>1</v>
      </c>
      <c r="G589" s="119" t="s">
        <v>75</v>
      </c>
      <c r="H589" s="216">
        <v>2002.8</v>
      </c>
      <c r="I589" s="97">
        <f t="shared" ref="I589" si="446">F589*H589</f>
        <v>2002.8</v>
      </c>
      <c r="J589" s="166" t="s">
        <v>392</v>
      </c>
      <c r="K589" s="160">
        <f t="shared" ref="K589" si="447">I589/4</f>
        <v>500.7</v>
      </c>
      <c r="L589" s="160">
        <f t="shared" ref="L589" si="448">I589/4</f>
        <v>500.7</v>
      </c>
      <c r="M589" s="160">
        <f t="shared" ref="M589" si="449">I589/4</f>
        <v>500.7</v>
      </c>
      <c r="N589" s="160">
        <f t="shared" ref="N589" si="450">I589/4</f>
        <v>500.7</v>
      </c>
      <c r="O589" s="202"/>
      <c r="P589" s="202"/>
      <c r="Q589" s="209"/>
    </row>
    <row r="590" spans="1:17" ht="38.25" x14ac:dyDescent="0.2">
      <c r="A590" s="12"/>
      <c r="B590" s="174" t="s">
        <v>320</v>
      </c>
      <c r="C590" s="37" t="s">
        <v>321</v>
      </c>
      <c r="D590" s="12"/>
      <c r="E590" s="135"/>
      <c r="F590" s="135"/>
      <c r="G590" s="135"/>
      <c r="H590" s="220"/>
      <c r="I590" s="104">
        <f>SUM(I591)</f>
        <v>7143</v>
      </c>
      <c r="J590" s="202"/>
      <c r="K590" s="93"/>
      <c r="L590" s="93"/>
      <c r="M590" s="93"/>
      <c r="N590" s="93"/>
      <c r="O590" s="5" t="s">
        <v>21</v>
      </c>
      <c r="P590" s="166"/>
      <c r="Q590" s="18" t="s">
        <v>526</v>
      </c>
    </row>
    <row r="591" spans="1:17" s="11" customFormat="1" ht="15" x14ac:dyDescent="0.2">
      <c r="A591" s="9">
        <v>1</v>
      </c>
      <c r="B591" s="186"/>
      <c r="C591" s="7" t="s">
        <v>322</v>
      </c>
      <c r="D591" s="4" t="s">
        <v>77</v>
      </c>
      <c r="E591" s="118"/>
      <c r="F591" s="132">
        <v>1</v>
      </c>
      <c r="G591" s="119" t="s">
        <v>75</v>
      </c>
      <c r="H591" s="216">
        <v>7143</v>
      </c>
      <c r="I591" s="97">
        <f t="shared" ref="I591" si="451">F591*H591</f>
        <v>7143</v>
      </c>
      <c r="J591" s="166" t="s">
        <v>392</v>
      </c>
      <c r="K591" s="160">
        <f t="shared" ref="K591" si="452">I591/4</f>
        <v>1785.75</v>
      </c>
      <c r="L591" s="160">
        <f t="shared" ref="L591" si="453">I591/4</f>
        <v>1785.75</v>
      </c>
      <c r="M591" s="160">
        <f t="shared" ref="M591" si="454">I591/4</f>
        <v>1785.75</v>
      </c>
      <c r="N591" s="160">
        <f t="shared" ref="N591" si="455">I591/4</f>
        <v>1785.75</v>
      </c>
      <c r="O591" s="202"/>
      <c r="P591" s="202"/>
      <c r="Q591" s="209"/>
    </row>
    <row r="592" spans="1:17" ht="38.25" x14ac:dyDescent="0.2">
      <c r="A592" s="12"/>
      <c r="B592" s="174" t="s">
        <v>323</v>
      </c>
      <c r="C592" s="37" t="s">
        <v>324</v>
      </c>
      <c r="D592" s="12"/>
      <c r="E592" s="135"/>
      <c r="F592" s="135"/>
      <c r="G592" s="135"/>
      <c r="H592" s="220"/>
      <c r="I592" s="104">
        <f>SUM(I593)</f>
        <v>5130.01</v>
      </c>
      <c r="J592" s="202"/>
      <c r="K592" s="93"/>
      <c r="L592" s="93"/>
      <c r="M592" s="93"/>
      <c r="N592" s="93"/>
      <c r="O592" s="5" t="s">
        <v>21</v>
      </c>
      <c r="P592" s="166"/>
      <c r="Q592" s="18" t="s">
        <v>526</v>
      </c>
    </row>
    <row r="593" spans="1:17" ht="15" x14ac:dyDescent="0.2">
      <c r="A593" s="9">
        <v>1</v>
      </c>
      <c r="B593" s="186"/>
      <c r="C593" s="7" t="s">
        <v>328</v>
      </c>
      <c r="D593" s="4" t="s">
        <v>77</v>
      </c>
      <c r="E593" s="118"/>
      <c r="F593" s="132">
        <v>15</v>
      </c>
      <c r="G593" s="119" t="s">
        <v>75</v>
      </c>
      <c r="H593" s="216">
        <v>342.00066666666669</v>
      </c>
      <c r="I593" s="97">
        <f t="shared" ref="I593" si="456">F593*H593</f>
        <v>5130.01</v>
      </c>
      <c r="J593" s="166" t="s">
        <v>392</v>
      </c>
      <c r="K593" s="160">
        <f t="shared" ref="K593" si="457">I593/4</f>
        <v>1282.5025000000001</v>
      </c>
      <c r="L593" s="160">
        <f t="shared" ref="L593" si="458">I593/4</f>
        <v>1282.5025000000001</v>
      </c>
      <c r="M593" s="160">
        <f t="shared" ref="M593" si="459">I593/4</f>
        <v>1282.5025000000001</v>
      </c>
      <c r="N593" s="160">
        <f t="shared" ref="N593" si="460">I593/4</f>
        <v>1282.5025000000001</v>
      </c>
      <c r="O593" s="166"/>
      <c r="P593" s="166"/>
      <c r="Q593" s="211"/>
    </row>
    <row r="594" spans="1:17" s="11" customFormat="1" x14ac:dyDescent="0.2">
      <c r="A594" s="12"/>
      <c r="B594" s="174" t="s">
        <v>326</v>
      </c>
      <c r="C594" s="37" t="s">
        <v>327</v>
      </c>
      <c r="D594" s="12"/>
      <c r="E594" s="135"/>
      <c r="F594" s="135"/>
      <c r="G594" s="135"/>
      <c r="H594" s="220"/>
      <c r="I594" s="104">
        <f>SUM(I595)</f>
        <v>472.05</v>
      </c>
      <c r="J594" s="202"/>
      <c r="K594" s="93"/>
      <c r="L594" s="93"/>
      <c r="M594" s="93"/>
      <c r="N594" s="93"/>
      <c r="O594" s="202"/>
      <c r="P594" s="202"/>
      <c r="Q594" s="209"/>
    </row>
    <row r="595" spans="1:17" ht="38.25" x14ac:dyDescent="0.2">
      <c r="A595" s="9">
        <v>1</v>
      </c>
      <c r="B595" s="186"/>
      <c r="C595" s="7" t="s">
        <v>327</v>
      </c>
      <c r="D595" s="4" t="s">
        <v>77</v>
      </c>
      <c r="E595" s="118"/>
      <c r="F595" s="132">
        <v>1</v>
      </c>
      <c r="G595" s="119" t="s">
        <v>75</v>
      </c>
      <c r="H595" s="216">
        <v>472.05</v>
      </c>
      <c r="I595" s="97">
        <f t="shared" ref="I595" si="461">F595*H595</f>
        <v>472.05</v>
      </c>
      <c r="J595" s="166" t="s">
        <v>392</v>
      </c>
      <c r="K595" s="160">
        <f t="shared" ref="K595" si="462">I595/4</f>
        <v>118.0125</v>
      </c>
      <c r="L595" s="160">
        <f t="shared" ref="L595" si="463">I595/4</f>
        <v>118.0125</v>
      </c>
      <c r="M595" s="160">
        <f t="shared" ref="M595" si="464">I595/4</f>
        <v>118.0125</v>
      </c>
      <c r="N595" s="160">
        <f t="shared" ref="N595" si="465">I595/4</f>
        <v>118.0125</v>
      </c>
      <c r="O595" s="5" t="s">
        <v>21</v>
      </c>
      <c r="P595" s="166"/>
      <c r="Q595" s="18" t="s">
        <v>526</v>
      </c>
    </row>
    <row r="596" spans="1:17" s="85" customFormat="1" ht="36.75" customHeight="1" x14ac:dyDescent="0.2">
      <c r="A596" s="84"/>
      <c r="B596" s="173">
        <v>10</v>
      </c>
      <c r="C596" s="81" t="s">
        <v>439</v>
      </c>
      <c r="D596" s="88"/>
      <c r="E596" s="133"/>
      <c r="F596" s="152"/>
      <c r="G596" s="151"/>
      <c r="H596" s="216"/>
      <c r="I596" s="100">
        <f>I597+I599+I602+I613+I621+I625+I631+I663+I665+I667+I669+I671+I673+I675+I677</f>
        <v>2328180.3199999989</v>
      </c>
      <c r="J596" s="200"/>
      <c r="K596" s="165"/>
      <c r="L596" s="165"/>
      <c r="M596" s="165"/>
      <c r="N596" s="165"/>
      <c r="O596" s="86"/>
      <c r="P596" s="200"/>
      <c r="Q596" s="212"/>
    </row>
    <row r="597" spans="1:17" s="11" customFormat="1" ht="19.5" x14ac:dyDescent="0.2">
      <c r="A597" s="12"/>
      <c r="B597" s="172">
        <v>1000</v>
      </c>
      <c r="C597" s="70" t="s">
        <v>414</v>
      </c>
      <c r="D597" s="13"/>
      <c r="E597" s="135"/>
      <c r="F597" s="136"/>
      <c r="G597" s="141"/>
      <c r="H597" s="216"/>
      <c r="I597" s="104">
        <f>SUM(I598)</f>
        <v>1740253.7</v>
      </c>
      <c r="J597" s="202"/>
      <c r="K597" s="164"/>
      <c r="L597" s="164"/>
      <c r="M597" s="164"/>
      <c r="N597" s="164"/>
      <c r="O597" s="10"/>
      <c r="P597" s="202"/>
      <c r="Q597" s="210"/>
    </row>
    <row r="598" spans="1:17" ht="38.25" x14ac:dyDescent="0.2">
      <c r="A598" s="9">
        <v>1</v>
      </c>
      <c r="B598" s="196"/>
      <c r="C598" s="46" t="s">
        <v>415</v>
      </c>
      <c r="D598" s="4" t="s">
        <v>77</v>
      </c>
      <c r="E598" s="118"/>
      <c r="F598" s="132">
        <v>12</v>
      </c>
      <c r="G598" s="119" t="s">
        <v>75</v>
      </c>
      <c r="H598" s="216">
        <v>145021.14166666666</v>
      </c>
      <c r="I598" s="97">
        <f>F598*H598</f>
        <v>1740253.7</v>
      </c>
      <c r="J598" s="166" t="s">
        <v>393</v>
      </c>
      <c r="K598" s="160">
        <f>I598/4</f>
        <v>435063.42499999999</v>
      </c>
      <c r="L598" s="160">
        <f>I598/4</f>
        <v>435063.42499999999</v>
      </c>
      <c r="M598" s="160">
        <f>I598/4</f>
        <v>435063.42499999999</v>
      </c>
      <c r="N598" s="160">
        <f>I598/4</f>
        <v>435063.42499999999</v>
      </c>
      <c r="O598" s="5" t="s">
        <v>21</v>
      </c>
      <c r="P598" s="166"/>
      <c r="Q598" s="18" t="s">
        <v>526</v>
      </c>
    </row>
    <row r="599" spans="1:17" s="11" customFormat="1" ht="25.5" x14ac:dyDescent="0.2">
      <c r="A599" s="12"/>
      <c r="B599" s="174" t="s">
        <v>78</v>
      </c>
      <c r="C599" s="77" t="s">
        <v>79</v>
      </c>
      <c r="D599" s="13"/>
      <c r="E599" s="135"/>
      <c r="F599" s="136"/>
      <c r="G599" s="153"/>
      <c r="H599" s="220"/>
      <c r="I599" s="104">
        <f>SUM(I600:I601)</f>
        <v>4673.1400000000012</v>
      </c>
      <c r="J599" s="202"/>
      <c r="K599" s="164"/>
      <c r="L599" s="164"/>
      <c r="M599" s="164"/>
      <c r="N599" s="164"/>
      <c r="O599" s="10"/>
      <c r="P599" s="202"/>
      <c r="Q599" s="210"/>
    </row>
    <row r="600" spans="1:17" ht="38.25" x14ac:dyDescent="0.2">
      <c r="A600" s="41">
        <v>1</v>
      </c>
      <c r="B600" s="186"/>
      <c r="C600" s="7" t="s">
        <v>81</v>
      </c>
      <c r="D600" s="4" t="s">
        <v>77</v>
      </c>
      <c r="E600" s="118"/>
      <c r="F600" s="119">
        <v>500</v>
      </c>
      <c r="G600" s="119" t="s">
        <v>71</v>
      </c>
      <c r="H600" s="216">
        <v>3.25</v>
      </c>
      <c r="I600" s="92">
        <f t="shared" ref="I600:I601" si="466">F600*H600</f>
        <v>1625</v>
      </c>
      <c r="J600" s="166" t="s">
        <v>393</v>
      </c>
      <c r="K600" s="160">
        <f>I600/4</f>
        <v>406.25</v>
      </c>
      <c r="L600" s="160">
        <f>I600/4</f>
        <v>406.25</v>
      </c>
      <c r="M600" s="160">
        <f>I600/4</f>
        <v>406.25</v>
      </c>
      <c r="N600" s="160">
        <f>I600/4</f>
        <v>406.25</v>
      </c>
      <c r="O600" s="5" t="s">
        <v>21</v>
      </c>
      <c r="P600" s="166"/>
      <c r="Q600" s="18" t="s">
        <v>526</v>
      </c>
    </row>
    <row r="601" spans="1:17" ht="38.25" x14ac:dyDescent="0.2">
      <c r="A601" s="41">
        <v>2</v>
      </c>
      <c r="B601" s="186"/>
      <c r="C601" s="7" t="s">
        <v>442</v>
      </c>
      <c r="D601" s="4" t="s">
        <v>77</v>
      </c>
      <c r="E601" s="118"/>
      <c r="F601" s="119">
        <v>26</v>
      </c>
      <c r="G601" s="119" t="s">
        <v>71</v>
      </c>
      <c r="H601" s="216">
        <v>117.23615384615387</v>
      </c>
      <c r="I601" s="92">
        <f t="shared" si="466"/>
        <v>3048.1400000000008</v>
      </c>
      <c r="J601" s="166" t="s">
        <v>393</v>
      </c>
      <c r="K601" s="160">
        <f>I601/4</f>
        <v>762.0350000000002</v>
      </c>
      <c r="L601" s="160">
        <f>I601/4</f>
        <v>762.0350000000002</v>
      </c>
      <c r="M601" s="160">
        <f>I601/4</f>
        <v>762.0350000000002</v>
      </c>
      <c r="N601" s="160">
        <f>I601/4</f>
        <v>762.0350000000002</v>
      </c>
      <c r="O601" s="5" t="s">
        <v>21</v>
      </c>
      <c r="P601" s="166"/>
      <c r="Q601" s="18" t="s">
        <v>526</v>
      </c>
    </row>
    <row r="602" spans="1:17" s="11" customFormat="1" ht="19.5" x14ac:dyDescent="0.2">
      <c r="A602" s="12"/>
      <c r="B602" s="174" t="s">
        <v>86</v>
      </c>
      <c r="C602" s="77" t="s">
        <v>87</v>
      </c>
      <c r="D602" s="13"/>
      <c r="E602" s="135"/>
      <c r="F602" s="136"/>
      <c r="G602" s="141"/>
      <c r="H602" s="216"/>
      <c r="I602" s="104">
        <f>SUM(I603:I612)</f>
        <v>5551.43</v>
      </c>
      <c r="J602" s="202"/>
      <c r="K602" s="164"/>
      <c r="L602" s="164"/>
      <c r="M602" s="164"/>
      <c r="N602" s="164"/>
      <c r="O602" s="10"/>
      <c r="P602" s="202"/>
      <c r="Q602" s="210"/>
    </row>
    <row r="603" spans="1:17" ht="38.25" x14ac:dyDescent="0.2">
      <c r="A603" s="9">
        <v>1</v>
      </c>
      <c r="B603" s="179"/>
      <c r="C603" s="7" t="s">
        <v>88</v>
      </c>
      <c r="D603" s="4" t="s">
        <v>77</v>
      </c>
      <c r="E603" s="118"/>
      <c r="F603" s="119">
        <v>70</v>
      </c>
      <c r="G603" s="119" t="s">
        <v>117</v>
      </c>
      <c r="H603" s="216">
        <v>16.399674285714301</v>
      </c>
      <c r="I603" s="97">
        <f t="shared" ref="I603:I612" si="467">F603*H603</f>
        <v>1147.9772000000012</v>
      </c>
      <c r="J603" s="166" t="s">
        <v>393</v>
      </c>
      <c r="K603" s="160">
        <f>I603/4</f>
        <v>286.99430000000029</v>
      </c>
      <c r="L603" s="160">
        <f>I603/4</f>
        <v>286.99430000000029</v>
      </c>
      <c r="M603" s="160">
        <f>I603/4</f>
        <v>286.99430000000029</v>
      </c>
      <c r="N603" s="160">
        <f>I603/4</f>
        <v>286.99430000000029</v>
      </c>
      <c r="O603" s="5" t="s">
        <v>21</v>
      </c>
      <c r="P603" s="166"/>
      <c r="Q603" s="18" t="s">
        <v>526</v>
      </c>
    </row>
    <row r="604" spans="1:17" ht="38.25" x14ac:dyDescent="0.2">
      <c r="A604" s="9">
        <v>2</v>
      </c>
      <c r="B604" s="179"/>
      <c r="C604" s="7" t="s">
        <v>89</v>
      </c>
      <c r="D604" s="4" t="s">
        <v>77</v>
      </c>
      <c r="E604" s="118"/>
      <c r="F604" s="119">
        <v>5</v>
      </c>
      <c r="G604" s="119" t="s">
        <v>118</v>
      </c>
      <c r="H604" s="216">
        <v>93.96</v>
      </c>
      <c r="I604" s="97">
        <f t="shared" si="467"/>
        <v>469.79999999999995</v>
      </c>
      <c r="J604" s="166" t="s">
        <v>393</v>
      </c>
      <c r="K604" s="160">
        <f t="shared" ref="K604:K612" si="468">I604/4</f>
        <v>117.44999999999999</v>
      </c>
      <c r="L604" s="160">
        <f t="shared" ref="L604:L612" si="469">I604/4</f>
        <v>117.44999999999999</v>
      </c>
      <c r="M604" s="160">
        <f t="shared" ref="M604:M612" si="470">I604/4</f>
        <v>117.44999999999999</v>
      </c>
      <c r="N604" s="160">
        <f t="shared" ref="N604:N612" si="471">I604/4</f>
        <v>117.44999999999999</v>
      </c>
      <c r="O604" s="5" t="s">
        <v>21</v>
      </c>
      <c r="P604" s="166"/>
      <c r="Q604" s="18" t="s">
        <v>526</v>
      </c>
    </row>
    <row r="605" spans="1:17" ht="38.25" x14ac:dyDescent="0.2">
      <c r="A605" s="9">
        <v>3</v>
      </c>
      <c r="B605" s="179"/>
      <c r="C605" s="7" t="s">
        <v>90</v>
      </c>
      <c r="D605" s="4" t="s">
        <v>77</v>
      </c>
      <c r="E605" s="118"/>
      <c r="F605" s="119">
        <v>8</v>
      </c>
      <c r="G605" s="119" t="s">
        <v>71</v>
      </c>
      <c r="H605" s="216">
        <v>75.399999999999991</v>
      </c>
      <c r="I605" s="97">
        <f t="shared" si="467"/>
        <v>603.19999999999993</v>
      </c>
      <c r="J605" s="166" t="s">
        <v>393</v>
      </c>
      <c r="K605" s="160">
        <f t="shared" si="468"/>
        <v>150.79999999999998</v>
      </c>
      <c r="L605" s="160">
        <f t="shared" si="469"/>
        <v>150.79999999999998</v>
      </c>
      <c r="M605" s="160">
        <f t="shared" si="470"/>
        <v>150.79999999999998</v>
      </c>
      <c r="N605" s="160">
        <f t="shared" si="471"/>
        <v>150.79999999999998</v>
      </c>
      <c r="O605" s="5" t="s">
        <v>21</v>
      </c>
      <c r="P605" s="166"/>
      <c r="Q605" s="18" t="s">
        <v>526</v>
      </c>
    </row>
    <row r="606" spans="1:17" ht="38.25" x14ac:dyDescent="0.2">
      <c r="A606" s="9">
        <v>4</v>
      </c>
      <c r="B606" s="179"/>
      <c r="C606" s="7" t="s">
        <v>95</v>
      </c>
      <c r="D606" s="4" t="s">
        <v>77</v>
      </c>
      <c r="E606" s="118"/>
      <c r="F606" s="119">
        <v>7</v>
      </c>
      <c r="G606" s="119" t="s">
        <v>71</v>
      </c>
      <c r="H606" s="216">
        <v>40.599999999999994</v>
      </c>
      <c r="I606" s="97">
        <f t="shared" si="467"/>
        <v>284.19999999999993</v>
      </c>
      <c r="J606" s="166" t="s">
        <v>393</v>
      </c>
      <c r="K606" s="160">
        <f t="shared" si="468"/>
        <v>71.049999999999983</v>
      </c>
      <c r="L606" s="160">
        <f t="shared" si="469"/>
        <v>71.049999999999983</v>
      </c>
      <c r="M606" s="160">
        <f t="shared" si="470"/>
        <v>71.049999999999983</v>
      </c>
      <c r="N606" s="160">
        <f t="shared" si="471"/>
        <v>71.049999999999983</v>
      </c>
      <c r="O606" s="5" t="s">
        <v>21</v>
      </c>
      <c r="P606" s="166"/>
      <c r="Q606" s="18" t="s">
        <v>526</v>
      </c>
    </row>
    <row r="607" spans="1:17" ht="38.25" x14ac:dyDescent="0.2">
      <c r="A607" s="9">
        <v>5</v>
      </c>
      <c r="B607" s="179"/>
      <c r="C607" s="7" t="s">
        <v>96</v>
      </c>
      <c r="D607" s="4" t="s">
        <v>77</v>
      </c>
      <c r="E607" s="118"/>
      <c r="F607" s="119">
        <v>10</v>
      </c>
      <c r="G607" s="119" t="s">
        <v>119</v>
      </c>
      <c r="H607" s="216">
        <v>40.6</v>
      </c>
      <c r="I607" s="97">
        <f t="shared" si="467"/>
        <v>406</v>
      </c>
      <c r="J607" s="166" t="s">
        <v>393</v>
      </c>
      <c r="K607" s="160">
        <f t="shared" si="468"/>
        <v>101.5</v>
      </c>
      <c r="L607" s="160">
        <f t="shared" si="469"/>
        <v>101.5</v>
      </c>
      <c r="M607" s="160">
        <f t="shared" si="470"/>
        <v>101.5</v>
      </c>
      <c r="N607" s="160">
        <f t="shared" si="471"/>
        <v>101.5</v>
      </c>
      <c r="O607" s="5" t="s">
        <v>21</v>
      </c>
      <c r="P607" s="166"/>
      <c r="Q607" s="18" t="s">
        <v>526</v>
      </c>
    </row>
    <row r="608" spans="1:17" ht="38.25" x14ac:dyDescent="0.2">
      <c r="A608" s="9">
        <v>6</v>
      </c>
      <c r="B608" s="179"/>
      <c r="C608" s="7" t="s">
        <v>97</v>
      </c>
      <c r="D608" s="4" t="s">
        <v>77</v>
      </c>
      <c r="E608" s="118"/>
      <c r="F608" s="119">
        <v>8</v>
      </c>
      <c r="G608" s="119" t="s">
        <v>120</v>
      </c>
      <c r="H608" s="216">
        <v>40.6</v>
      </c>
      <c r="I608" s="97">
        <f t="shared" si="467"/>
        <v>324.8</v>
      </c>
      <c r="J608" s="166" t="s">
        <v>393</v>
      </c>
      <c r="K608" s="160">
        <f t="shared" si="468"/>
        <v>81.2</v>
      </c>
      <c r="L608" s="160">
        <f t="shared" si="469"/>
        <v>81.2</v>
      </c>
      <c r="M608" s="160">
        <f t="shared" si="470"/>
        <v>81.2</v>
      </c>
      <c r="N608" s="160">
        <f t="shared" si="471"/>
        <v>81.2</v>
      </c>
      <c r="O608" s="5" t="s">
        <v>21</v>
      </c>
      <c r="P608" s="166"/>
      <c r="Q608" s="18" t="s">
        <v>526</v>
      </c>
    </row>
    <row r="609" spans="1:17" ht="38.25" x14ac:dyDescent="0.2">
      <c r="A609" s="9">
        <v>7</v>
      </c>
      <c r="B609" s="179"/>
      <c r="C609" s="7" t="s">
        <v>98</v>
      </c>
      <c r="D609" s="4" t="s">
        <v>77</v>
      </c>
      <c r="E609" s="118"/>
      <c r="F609" s="119">
        <v>4</v>
      </c>
      <c r="G609" s="119" t="s">
        <v>71</v>
      </c>
      <c r="H609" s="216">
        <v>42.919999999999995</v>
      </c>
      <c r="I609" s="97">
        <f t="shared" si="467"/>
        <v>171.67999999999998</v>
      </c>
      <c r="J609" s="166" t="s">
        <v>393</v>
      </c>
      <c r="K609" s="160">
        <f t="shared" si="468"/>
        <v>42.919999999999995</v>
      </c>
      <c r="L609" s="160">
        <f t="shared" si="469"/>
        <v>42.919999999999995</v>
      </c>
      <c r="M609" s="160">
        <f t="shared" si="470"/>
        <v>42.919999999999995</v>
      </c>
      <c r="N609" s="160">
        <f t="shared" si="471"/>
        <v>42.919999999999995</v>
      </c>
      <c r="O609" s="5" t="s">
        <v>21</v>
      </c>
      <c r="P609" s="166"/>
      <c r="Q609" s="18" t="s">
        <v>526</v>
      </c>
    </row>
    <row r="610" spans="1:17" ht="38.25" x14ac:dyDescent="0.2">
      <c r="A610" s="9">
        <v>8</v>
      </c>
      <c r="B610" s="179"/>
      <c r="C610" s="7" t="s">
        <v>99</v>
      </c>
      <c r="D610" s="4" t="s">
        <v>77</v>
      </c>
      <c r="E610" s="118"/>
      <c r="F610" s="119">
        <v>4</v>
      </c>
      <c r="G610" s="119" t="s">
        <v>71</v>
      </c>
      <c r="H610" s="216">
        <v>90.503199999999993</v>
      </c>
      <c r="I610" s="97">
        <f t="shared" si="467"/>
        <v>362.01279999999997</v>
      </c>
      <c r="J610" s="166" t="s">
        <v>393</v>
      </c>
      <c r="K610" s="160">
        <f t="shared" si="468"/>
        <v>90.503199999999993</v>
      </c>
      <c r="L610" s="160">
        <f t="shared" si="469"/>
        <v>90.503199999999993</v>
      </c>
      <c r="M610" s="160">
        <f t="shared" si="470"/>
        <v>90.503199999999993</v>
      </c>
      <c r="N610" s="160">
        <f t="shared" si="471"/>
        <v>90.503199999999993</v>
      </c>
      <c r="O610" s="5" t="s">
        <v>21</v>
      </c>
      <c r="P610" s="166"/>
      <c r="Q610" s="18" t="s">
        <v>526</v>
      </c>
    </row>
    <row r="611" spans="1:17" ht="38.25" x14ac:dyDescent="0.2">
      <c r="A611" s="9">
        <v>9</v>
      </c>
      <c r="B611" s="179"/>
      <c r="C611" s="7" t="s">
        <v>101</v>
      </c>
      <c r="D611" s="4" t="s">
        <v>77</v>
      </c>
      <c r="E611" s="118"/>
      <c r="F611" s="119">
        <v>8</v>
      </c>
      <c r="G611" s="119" t="s">
        <v>71</v>
      </c>
      <c r="H611" s="216">
        <v>71.92</v>
      </c>
      <c r="I611" s="97">
        <f t="shared" si="467"/>
        <v>575.36</v>
      </c>
      <c r="J611" s="166" t="s">
        <v>393</v>
      </c>
      <c r="K611" s="160">
        <f t="shared" si="468"/>
        <v>143.84</v>
      </c>
      <c r="L611" s="160">
        <f t="shared" si="469"/>
        <v>143.84</v>
      </c>
      <c r="M611" s="160">
        <f t="shared" si="470"/>
        <v>143.84</v>
      </c>
      <c r="N611" s="160">
        <f t="shared" si="471"/>
        <v>143.84</v>
      </c>
      <c r="O611" s="5" t="s">
        <v>21</v>
      </c>
      <c r="P611" s="166"/>
      <c r="Q611" s="18" t="s">
        <v>526</v>
      </c>
    </row>
    <row r="612" spans="1:17" ht="38.25" x14ac:dyDescent="0.2">
      <c r="A612" s="9">
        <v>10</v>
      </c>
      <c r="B612" s="179"/>
      <c r="C612" s="7" t="s">
        <v>104</v>
      </c>
      <c r="D612" s="4" t="s">
        <v>77</v>
      </c>
      <c r="E612" s="118"/>
      <c r="F612" s="119">
        <v>20</v>
      </c>
      <c r="G612" s="119" t="s">
        <v>71</v>
      </c>
      <c r="H612" s="216">
        <v>60.319999999999993</v>
      </c>
      <c r="I612" s="97">
        <f t="shared" si="467"/>
        <v>1206.3999999999999</v>
      </c>
      <c r="J612" s="166" t="s">
        <v>393</v>
      </c>
      <c r="K612" s="160">
        <f t="shared" si="468"/>
        <v>301.59999999999997</v>
      </c>
      <c r="L612" s="160">
        <f t="shared" si="469"/>
        <v>301.59999999999997</v>
      </c>
      <c r="M612" s="160">
        <f t="shared" si="470"/>
        <v>301.59999999999997</v>
      </c>
      <c r="N612" s="160">
        <f t="shared" si="471"/>
        <v>301.59999999999997</v>
      </c>
      <c r="O612" s="5" t="s">
        <v>21</v>
      </c>
      <c r="P612" s="166"/>
      <c r="Q612" s="18" t="s">
        <v>526</v>
      </c>
    </row>
    <row r="613" spans="1:17" s="11" customFormat="1" ht="25.5" x14ac:dyDescent="0.2">
      <c r="A613" s="12"/>
      <c r="B613" s="174" t="s">
        <v>460</v>
      </c>
      <c r="C613" s="77" t="s">
        <v>461</v>
      </c>
      <c r="D613" s="13"/>
      <c r="E613" s="135"/>
      <c r="F613" s="136"/>
      <c r="G613" s="141"/>
      <c r="H613" s="216"/>
      <c r="I613" s="104">
        <f>SUM(I614:I620)</f>
        <v>70628.639999999999</v>
      </c>
      <c r="J613" s="202"/>
      <c r="K613" s="164"/>
      <c r="L613" s="164"/>
      <c r="M613" s="164"/>
      <c r="N613" s="164"/>
      <c r="O613" s="10"/>
      <c r="P613" s="202"/>
      <c r="Q613" s="210"/>
    </row>
    <row r="614" spans="1:17" ht="38.25" x14ac:dyDescent="0.2">
      <c r="A614" s="9">
        <v>1</v>
      </c>
      <c r="B614" s="179"/>
      <c r="C614" s="72" t="s">
        <v>462</v>
      </c>
      <c r="D614" s="4" t="s">
        <v>77</v>
      </c>
      <c r="E614" s="118"/>
      <c r="F614" s="132">
        <v>100</v>
      </c>
      <c r="G614" s="119" t="s">
        <v>71</v>
      </c>
      <c r="H614" s="216">
        <v>120</v>
      </c>
      <c r="I614" s="97">
        <f>F614*H614</f>
        <v>12000</v>
      </c>
      <c r="J614" s="166" t="s">
        <v>393</v>
      </c>
      <c r="K614" s="160">
        <f>I614/4</f>
        <v>3000</v>
      </c>
      <c r="L614" s="160">
        <f>I614/4</f>
        <v>3000</v>
      </c>
      <c r="M614" s="160">
        <f>I614/4</f>
        <v>3000</v>
      </c>
      <c r="N614" s="160">
        <f>I614/4</f>
        <v>3000</v>
      </c>
      <c r="O614" s="5" t="s">
        <v>21</v>
      </c>
      <c r="P614" s="166"/>
      <c r="Q614" s="18" t="s">
        <v>526</v>
      </c>
    </row>
    <row r="615" spans="1:17" ht="38.25" x14ac:dyDescent="0.2">
      <c r="A615" s="9">
        <v>2</v>
      </c>
      <c r="B615" s="179"/>
      <c r="C615" s="72" t="s">
        <v>463</v>
      </c>
      <c r="D615" s="4" t="s">
        <v>77</v>
      </c>
      <c r="E615" s="118"/>
      <c r="F615" s="132">
        <v>400</v>
      </c>
      <c r="G615" s="119" t="s">
        <v>71</v>
      </c>
      <c r="H615" s="216">
        <v>25</v>
      </c>
      <c r="I615" s="97">
        <f t="shared" ref="I615:I620" si="472">F615*H615</f>
        <v>10000</v>
      </c>
      <c r="J615" s="166" t="s">
        <v>393</v>
      </c>
      <c r="K615" s="160">
        <f t="shared" ref="K615:K620" si="473">I615/4</f>
        <v>2500</v>
      </c>
      <c r="L615" s="160">
        <f t="shared" ref="L615:L620" si="474">I615/4</f>
        <v>2500</v>
      </c>
      <c r="M615" s="160">
        <f t="shared" ref="M615:M620" si="475">I615/4</f>
        <v>2500</v>
      </c>
      <c r="N615" s="160">
        <f t="shared" ref="N615:N620" si="476">I615/4</f>
        <v>2500</v>
      </c>
      <c r="O615" s="5" t="s">
        <v>21</v>
      </c>
      <c r="P615" s="166"/>
      <c r="Q615" s="18" t="s">
        <v>526</v>
      </c>
    </row>
    <row r="616" spans="1:17" ht="38.25" x14ac:dyDescent="0.2">
      <c r="A616" s="9">
        <v>3</v>
      </c>
      <c r="B616" s="179"/>
      <c r="C616" s="72" t="s">
        <v>464</v>
      </c>
      <c r="D616" s="4" t="s">
        <v>77</v>
      </c>
      <c r="E616" s="118"/>
      <c r="F616" s="132">
        <v>500</v>
      </c>
      <c r="G616" s="119" t="s">
        <v>71</v>
      </c>
      <c r="H616" s="216">
        <v>70</v>
      </c>
      <c r="I616" s="97">
        <f t="shared" si="472"/>
        <v>35000</v>
      </c>
      <c r="J616" s="166" t="s">
        <v>393</v>
      </c>
      <c r="K616" s="160">
        <f t="shared" si="473"/>
        <v>8750</v>
      </c>
      <c r="L616" s="160">
        <f t="shared" si="474"/>
        <v>8750</v>
      </c>
      <c r="M616" s="160">
        <f t="shared" si="475"/>
        <v>8750</v>
      </c>
      <c r="N616" s="160">
        <f t="shared" si="476"/>
        <v>8750</v>
      </c>
      <c r="O616" s="5" t="s">
        <v>21</v>
      </c>
      <c r="P616" s="166"/>
      <c r="Q616" s="18" t="s">
        <v>526</v>
      </c>
    </row>
    <row r="617" spans="1:17" ht="38.25" x14ac:dyDescent="0.2">
      <c r="A617" s="9">
        <v>4</v>
      </c>
      <c r="B617" s="186"/>
      <c r="C617" s="7" t="s">
        <v>465</v>
      </c>
      <c r="D617" s="4" t="s">
        <v>77</v>
      </c>
      <c r="E617" s="118"/>
      <c r="F617" s="132">
        <v>200</v>
      </c>
      <c r="G617" s="119" t="s">
        <v>71</v>
      </c>
      <c r="H617" s="216">
        <v>15</v>
      </c>
      <c r="I617" s="97">
        <f t="shared" si="472"/>
        <v>3000</v>
      </c>
      <c r="J617" s="166" t="s">
        <v>393</v>
      </c>
      <c r="K617" s="160">
        <f t="shared" si="473"/>
        <v>750</v>
      </c>
      <c r="L617" s="160">
        <f t="shared" si="474"/>
        <v>750</v>
      </c>
      <c r="M617" s="160">
        <f t="shared" si="475"/>
        <v>750</v>
      </c>
      <c r="N617" s="160">
        <f t="shared" si="476"/>
        <v>750</v>
      </c>
      <c r="O617" s="5" t="s">
        <v>21</v>
      </c>
      <c r="P617" s="166"/>
      <c r="Q617" s="18" t="s">
        <v>526</v>
      </c>
    </row>
    <row r="618" spans="1:17" ht="38.25" x14ac:dyDescent="0.2">
      <c r="A618" s="9">
        <v>5</v>
      </c>
      <c r="B618" s="186"/>
      <c r="C618" s="7" t="s">
        <v>466</v>
      </c>
      <c r="D618" s="4" t="s">
        <v>77</v>
      </c>
      <c r="E618" s="118"/>
      <c r="F618" s="132">
        <v>100</v>
      </c>
      <c r="G618" s="119" t="s">
        <v>71</v>
      </c>
      <c r="H618" s="216">
        <v>35</v>
      </c>
      <c r="I618" s="97">
        <f t="shared" si="472"/>
        <v>3500</v>
      </c>
      <c r="J618" s="166" t="s">
        <v>393</v>
      </c>
      <c r="K618" s="160">
        <f t="shared" si="473"/>
        <v>875</v>
      </c>
      <c r="L618" s="160">
        <f t="shared" si="474"/>
        <v>875</v>
      </c>
      <c r="M618" s="160">
        <f t="shared" si="475"/>
        <v>875</v>
      </c>
      <c r="N618" s="160">
        <f t="shared" si="476"/>
        <v>875</v>
      </c>
      <c r="O618" s="5" t="s">
        <v>21</v>
      </c>
      <c r="P618" s="166"/>
      <c r="Q618" s="18" t="s">
        <v>526</v>
      </c>
    </row>
    <row r="619" spans="1:17" ht="38.25" x14ac:dyDescent="0.2">
      <c r="A619" s="9">
        <v>6</v>
      </c>
      <c r="B619" s="186"/>
      <c r="C619" s="7" t="s">
        <v>467</v>
      </c>
      <c r="D619" s="4" t="s">
        <v>77</v>
      </c>
      <c r="E619" s="118"/>
      <c r="F619" s="132">
        <v>1000</v>
      </c>
      <c r="G619" s="119" t="s">
        <v>71</v>
      </c>
      <c r="H619" s="216">
        <v>5</v>
      </c>
      <c r="I619" s="97">
        <f t="shared" si="472"/>
        <v>5000</v>
      </c>
      <c r="J619" s="166" t="s">
        <v>393</v>
      </c>
      <c r="K619" s="160">
        <f t="shared" si="473"/>
        <v>1250</v>
      </c>
      <c r="L619" s="160">
        <f t="shared" si="474"/>
        <v>1250</v>
      </c>
      <c r="M619" s="160">
        <f t="shared" si="475"/>
        <v>1250</v>
      </c>
      <c r="N619" s="160">
        <f t="shared" si="476"/>
        <v>1250</v>
      </c>
      <c r="O619" s="5" t="s">
        <v>21</v>
      </c>
      <c r="P619" s="166"/>
      <c r="Q619" s="18" t="s">
        <v>526</v>
      </c>
    </row>
    <row r="620" spans="1:17" ht="38.25" x14ac:dyDescent="0.2">
      <c r="A620" s="9">
        <v>7</v>
      </c>
      <c r="B620" s="186"/>
      <c r="C620" s="7" t="s">
        <v>468</v>
      </c>
      <c r="D620" s="4" t="s">
        <v>77</v>
      </c>
      <c r="E620" s="118"/>
      <c r="F620" s="132">
        <v>10</v>
      </c>
      <c r="G620" s="119" t="s">
        <v>71</v>
      </c>
      <c r="H620" s="216">
        <v>212.86399999999995</v>
      </c>
      <c r="I620" s="97">
        <f t="shared" si="472"/>
        <v>2128.6399999999994</v>
      </c>
      <c r="J620" s="166" t="s">
        <v>393</v>
      </c>
      <c r="K620" s="160">
        <f t="shared" si="473"/>
        <v>532.15999999999985</v>
      </c>
      <c r="L620" s="160">
        <f t="shared" si="474"/>
        <v>532.15999999999985</v>
      </c>
      <c r="M620" s="160">
        <f t="shared" si="475"/>
        <v>532.15999999999985</v>
      </c>
      <c r="N620" s="160">
        <f t="shared" si="476"/>
        <v>532.15999999999985</v>
      </c>
      <c r="O620" s="5" t="s">
        <v>21</v>
      </c>
      <c r="P620" s="166"/>
      <c r="Q620" s="18" t="s">
        <v>526</v>
      </c>
    </row>
    <row r="621" spans="1:17" s="11" customFormat="1" ht="25.5" x14ac:dyDescent="0.2">
      <c r="A621" s="12"/>
      <c r="B621" s="174" t="s">
        <v>469</v>
      </c>
      <c r="C621" s="77" t="s">
        <v>470</v>
      </c>
      <c r="D621" s="13"/>
      <c r="E621" s="135"/>
      <c r="F621" s="136"/>
      <c r="G621" s="141"/>
      <c r="H621" s="216">
        <v>119838.8</v>
      </c>
      <c r="I621" s="104">
        <f>SUM(I622:I624)</f>
        <v>119838.8</v>
      </c>
      <c r="J621" s="202"/>
      <c r="K621" s="164"/>
      <c r="L621" s="164"/>
      <c r="M621" s="164"/>
      <c r="N621" s="164"/>
      <c r="O621" s="10"/>
      <c r="P621" s="202"/>
      <c r="Q621" s="210"/>
    </row>
    <row r="622" spans="1:17" ht="38.25" x14ac:dyDescent="0.2">
      <c r="A622" s="9">
        <v>1</v>
      </c>
      <c r="B622" s="186"/>
      <c r="C622" s="7" t="s">
        <v>471</v>
      </c>
      <c r="D622" s="4" t="s">
        <v>77</v>
      </c>
      <c r="E622" s="118"/>
      <c r="F622" s="132">
        <v>1</v>
      </c>
      <c r="G622" s="119" t="s">
        <v>473</v>
      </c>
      <c r="H622" s="216">
        <v>25000</v>
      </c>
      <c r="I622" s="97">
        <f>F622*H622</f>
        <v>25000</v>
      </c>
      <c r="J622" s="166" t="s">
        <v>393</v>
      </c>
      <c r="K622" s="160">
        <f>I622/4</f>
        <v>6250</v>
      </c>
      <c r="L622" s="160">
        <f>I622/4</f>
        <v>6250</v>
      </c>
      <c r="M622" s="160">
        <f>I622/4</f>
        <v>6250</v>
      </c>
      <c r="N622" s="160">
        <f>I622/4</f>
        <v>6250</v>
      </c>
      <c r="O622" s="5" t="s">
        <v>21</v>
      </c>
      <c r="P622" s="166"/>
      <c r="Q622" s="18" t="s">
        <v>526</v>
      </c>
    </row>
    <row r="623" spans="1:17" ht="38.25" x14ac:dyDescent="0.2">
      <c r="A623" s="9">
        <v>2</v>
      </c>
      <c r="B623" s="186"/>
      <c r="C623" s="7" t="s">
        <v>472</v>
      </c>
      <c r="D623" s="4" t="s">
        <v>77</v>
      </c>
      <c r="E623" s="118"/>
      <c r="F623" s="132">
        <v>1</v>
      </c>
      <c r="G623" s="119" t="s">
        <v>473</v>
      </c>
      <c r="H623" s="216">
        <v>70000</v>
      </c>
      <c r="I623" s="97">
        <f>F623*H623</f>
        <v>70000</v>
      </c>
      <c r="J623" s="166" t="s">
        <v>393</v>
      </c>
      <c r="K623" s="160">
        <f t="shared" ref="K623:K624" si="477">I623/4</f>
        <v>17500</v>
      </c>
      <c r="L623" s="160">
        <f t="shared" ref="L623:L624" si="478">I623/4</f>
        <v>17500</v>
      </c>
      <c r="M623" s="160">
        <f t="shared" ref="M623:M624" si="479">I623/4</f>
        <v>17500</v>
      </c>
      <c r="N623" s="160">
        <f t="shared" ref="N623:N624" si="480">I623/4</f>
        <v>17500</v>
      </c>
      <c r="O623" s="5" t="s">
        <v>21</v>
      </c>
      <c r="P623" s="166"/>
      <c r="Q623" s="18" t="s">
        <v>526</v>
      </c>
    </row>
    <row r="624" spans="1:17" ht="38.25" x14ac:dyDescent="0.2">
      <c r="A624" s="9">
        <v>3</v>
      </c>
      <c r="B624" s="186"/>
      <c r="C624" s="7" t="s">
        <v>474</v>
      </c>
      <c r="D624" s="4" t="s">
        <v>77</v>
      </c>
      <c r="E624" s="118"/>
      <c r="F624" s="132">
        <v>1</v>
      </c>
      <c r="G624" s="119" t="s">
        <v>473</v>
      </c>
      <c r="H624" s="216">
        <v>24838.800000000003</v>
      </c>
      <c r="I624" s="97">
        <f>F624*H624</f>
        <v>24838.800000000003</v>
      </c>
      <c r="J624" s="166" t="s">
        <v>393</v>
      </c>
      <c r="K624" s="160">
        <f t="shared" si="477"/>
        <v>6209.7000000000007</v>
      </c>
      <c r="L624" s="160">
        <f t="shared" si="478"/>
        <v>6209.7000000000007</v>
      </c>
      <c r="M624" s="160">
        <f t="shared" si="479"/>
        <v>6209.7000000000007</v>
      </c>
      <c r="N624" s="160">
        <f t="shared" si="480"/>
        <v>6209.7000000000007</v>
      </c>
      <c r="O624" s="5" t="s">
        <v>21</v>
      </c>
      <c r="P624" s="166"/>
      <c r="Q624" s="18" t="s">
        <v>526</v>
      </c>
    </row>
    <row r="625" spans="1:17" s="11" customFormat="1" ht="19.5" x14ac:dyDescent="0.2">
      <c r="A625" s="12"/>
      <c r="B625" s="174" t="s">
        <v>475</v>
      </c>
      <c r="C625" s="77" t="s">
        <v>476</v>
      </c>
      <c r="D625" s="13"/>
      <c r="E625" s="135"/>
      <c r="F625" s="136"/>
      <c r="G625" s="141"/>
      <c r="H625" s="216"/>
      <c r="I625" s="104">
        <f>SUM(I626:I630)</f>
        <v>52149.45</v>
      </c>
      <c r="J625" s="202"/>
      <c r="K625" s="164"/>
      <c r="L625" s="164"/>
      <c r="M625" s="164"/>
      <c r="N625" s="164"/>
      <c r="O625" s="10"/>
      <c r="P625" s="202"/>
      <c r="Q625" s="210"/>
    </row>
    <row r="626" spans="1:17" ht="38.25" x14ac:dyDescent="0.2">
      <c r="A626" s="9">
        <v>1</v>
      </c>
      <c r="B626" s="186"/>
      <c r="C626" s="7" t="s">
        <v>355</v>
      </c>
      <c r="D626" s="4" t="s">
        <v>77</v>
      </c>
      <c r="E626" s="118"/>
      <c r="F626" s="119">
        <v>40</v>
      </c>
      <c r="G626" s="119" t="s">
        <v>71</v>
      </c>
      <c r="H626" s="216">
        <v>425</v>
      </c>
      <c r="I626" s="97">
        <f t="shared" ref="I626:I630" si="481">F626*H626</f>
        <v>17000</v>
      </c>
      <c r="J626" s="166" t="s">
        <v>393</v>
      </c>
      <c r="K626" s="160">
        <f>I626/4</f>
        <v>4250</v>
      </c>
      <c r="L626" s="160">
        <f>I626/4</f>
        <v>4250</v>
      </c>
      <c r="M626" s="160">
        <f>I626/4</f>
        <v>4250</v>
      </c>
      <c r="N626" s="160">
        <f>I626/4</f>
        <v>4250</v>
      </c>
      <c r="O626" s="5" t="s">
        <v>21</v>
      </c>
      <c r="P626" s="166"/>
      <c r="Q626" s="18" t="s">
        <v>526</v>
      </c>
    </row>
    <row r="627" spans="1:17" ht="38.25" x14ac:dyDescent="0.2">
      <c r="A627" s="9">
        <v>2</v>
      </c>
      <c r="B627" s="186"/>
      <c r="C627" s="7" t="s">
        <v>356</v>
      </c>
      <c r="D627" s="4" t="s">
        <v>77</v>
      </c>
      <c r="E627" s="118"/>
      <c r="F627" s="119">
        <v>25</v>
      </c>
      <c r="G627" s="119" t="s">
        <v>71</v>
      </c>
      <c r="H627" s="216">
        <v>395</v>
      </c>
      <c r="I627" s="97">
        <f t="shared" si="481"/>
        <v>9875</v>
      </c>
      <c r="J627" s="166" t="s">
        <v>393</v>
      </c>
      <c r="K627" s="160">
        <f t="shared" ref="K627:K630" si="482">I627/4</f>
        <v>2468.75</v>
      </c>
      <c r="L627" s="160">
        <f t="shared" ref="L627:L630" si="483">I627/4</f>
        <v>2468.75</v>
      </c>
      <c r="M627" s="160">
        <f t="shared" ref="M627:M630" si="484">I627/4</f>
        <v>2468.75</v>
      </c>
      <c r="N627" s="160">
        <f t="shared" ref="N627:N630" si="485">I627/4</f>
        <v>2468.75</v>
      </c>
      <c r="O627" s="5" t="s">
        <v>21</v>
      </c>
      <c r="P627" s="166"/>
      <c r="Q627" s="18" t="s">
        <v>526</v>
      </c>
    </row>
    <row r="628" spans="1:17" ht="38.25" x14ac:dyDescent="0.2">
      <c r="A628" s="9">
        <v>3</v>
      </c>
      <c r="B628" s="186"/>
      <c r="C628" s="7" t="s">
        <v>357</v>
      </c>
      <c r="D628" s="4" t="s">
        <v>77</v>
      </c>
      <c r="E628" s="118"/>
      <c r="F628" s="119">
        <v>15</v>
      </c>
      <c r="G628" s="119" t="s">
        <v>71</v>
      </c>
      <c r="H628" s="216">
        <v>368.29666666666651</v>
      </c>
      <c r="I628" s="97">
        <f t="shared" si="481"/>
        <v>5524.449999999998</v>
      </c>
      <c r="J628" s="166" t="s">
        <v>393</v>
      </c>
      <c r="K628" s="160">
        <f t="shared" si="482"/>
        <v>1381.1124999999995</v>
      </c>
      <c r="L628" s="160">
        <f t="shared" si="483"/>
        <v>1381.1124999999995</v>
      </c>
      <c r="M628" s="160">
        <f t="shared" si="484"/>
        <v>1381.1124999999995</v>
      </c>
      <c r="N628" s="160">
        <f t="shared" si="485"/>
        <v>1381.1124999999995</v>
      </c>
      <c r="O628" s="5" t="s">
        <v>21</v>
      </c>
      <c r="P628" s="166"/>
      <c r="Q628" s="18" t="s">
        <v>526</v>
      </c>
    </row>
    <row r="629" spans="1:17" ht="38.25" x14ac:dyDescent="0.2">
      <c r="A629" s="9">
        <v>4</v>
      </c>
      <c r="B629" s="186"/>
      <c r="C629" s="7" t="s">
        <v>358</v>
      </c>
      <c r="D629" s="4" t="s">
        <v>77</v>
      </c>
      <c r="E629" s="118"/>
      <c r="F629" s="119">
        <v>20</v>
      </c>
      <c r="G629" s="119" t="s">
        <v>71</v>
      </c>
      <c r="H629" s="216">
        <v>395</v>
      </c>
      <c r="I629" s="97">
        <f t="shared" si="481"/>
        <v>7900</v>
      </c>
      <c r="J629" s="166" t="s">
        <v>393</v>
      </c>
      <c r="K629" s="160">
        <f t="shared" si="482"/>
        <v>1975</v>
      </c>
      <c r="L629" s="160">
        <f t="shared" si="483"/>
        <v>1975</v>
      </c>
      <c r="M629" s="160">
        <f t="shared" si="484"/>
        <v>1975</v>
      </c>
      <c r="N629" s="160">
        <f t="shared" si="485"/>
        <v>1975</v>
      </c>
      <c r="O629" s="5" t="s">
        <v>21</v>
      </c>
      <c r="P629" s="166"/>
      <c r="Q629" s="18" t="s">
        <v>526</v>
      </c>
    </row>
    <row r="630" spans="1:17" ht="38.25" x14ac:dyDescent="0.2">
      <c r="A630" s="9">
        <v>5</v>
      </c>
      <c r="B630" s="186"/>
      <c r="C630" s="7" t="s">
        <v>359</v>
      </c>
      <c r="D630" s="4" t="s">
        <v>77</v>
      </c>
      <c r="E630" s="118"/>
      <c r="F630" s="119">
        <v>30</v>
      </c>
      <c r="G630" s="119" t="s">
        <v>71</v>
      </c>
      <c r="H630" s="216">
        <v>395</v>
      </c>
      <c r="I630" s="97">
        <f t="shared" si="481"/>
        <v>11850</v>
      </c>
      <c r="J630" s="166" t="s">
        <v>393</v>
      </c>
      <c r="K630" s="160">
        <f t="shared" si="482"/>
        <v>2962.5</v>
      </c>
      <c r="L630" s="160">
        <f t="shared" si="483"/>
        <v>2962.5</v>
      </c>
      <c r="M630" s="160">
        <f t="shared" si="484"/>
        <v>2962.5</v>
      </c>
      <c r="N630" s="160">
        <f t="shared" si="485"/>
        <v>2962.5</v>
      </c>
      <c r="O630" s="5" t="s">
        <v>21</v>
      </c>
      <c r="P630" s="166"/>
      <c r="Q630" s="18" t="s">
        <v>526</v>
      </c>
    </row>
    <row r="631" spans="1:17" s="11" customFormat="1" ht="19.5" x14ac:dyDescent="0.2">
      <c r="A631" s="12"/>
      <c r="B631" s="174" t="s">
        <v>477</v>
      </c>
      <c r="C631" s="77" t="s">
        <v>478</v>
      </c>
      <c r="D631" s="13" t="s">
        <v>77</v>
      </c>
      <c r="E631" s="135"/>
      <c r="F631" s="136"/>
      <c r="G631" s="141"/>
      <c r="H631" s="216"/>
      <c r="I631" s="104">
        <f>SUM(I632:I662)</f>
        <v>191610.92000000004</v>
      </c>
      <c r="J631" s="202"/>
      <c r="K631" s="164"/>
      <c r="L631" s="164"/>
      <c r="M631" s="164"/>
      <c r="N631" s="164"/>
      <c r="O631" s="10"/>
      <c r="P631" s="202"/>
      <c r="Q631" s="210"/>
    </row>
    <row r="632" spans="1:17" ht="38.25" x14ac:dyDescent="0.2">
      <c r="A632" s="9">
        <v>1</v>
      </c>
      <c r="B632" s="186"/>
      <c r="C632" s="7" t="s">
        <v>479</v>
      </c>
      <c r="D632" s="4" t="s">
        <v>77</v>
      </c>
      <c r="E632" s="118"/>
      <c r="F632" s="119">
        <v>120</v>
      </c>
      <c r="G632" s="119" t="s">
        <v>71</v>
      </c>
      <c r="H632" s="216">
        <v>175.98428333333359</v>
      </c>
      <c r="I632" s="97">
        <f t="shared" ref="I632:I662" si="486">F632*H632</f>
        <v>21118.114000000031</v>
      </c>
      <c r="J632" s="166" t="s">
        <v>393</v>
      </c>
      <c r="K632" s="160">
        <f>I632/4</f>
        <v>5279.5285000000076</v>
      </c>
      <c r="L632" s="160">
        <f>I632/4</f>
        <v>5279.5285000000076</v>
      </c>
      <c r="M632" s="160">
        <f>I632/4</f>
        <v>5279.5285000000076</v>
      </c>
      <c r="N632" s="160">
        <f>I632/4</f>
        <v>5279.5285000000076</v>
      </c>
      <c r="O632" s="5" t="s">
        <v>21</v>
      </c>
      <c r="P632" s="166"/>
      <c r="Q632" s="18" t="s">
        <v>526</v>
      </c>
    </row>
    <row r="633" spans="1:17" ht="38.25" x14ac:dyDescent="0.2">
      <c r="A633" s="9">
        <v>2</v>
      </c>
      <c r="B633" s="186"/>
      <c r="C633" s="7" t="s">
        <v>480</v>
      </c>
      <c r="D633" s="4" t="s">
        <v>77</v>
      </c>
      <c r="E633" s="118"/>
      <c r="F633" s="119">
        <v>4</v>
      </c>
      <c r="G633" s="119" t="s">
        <v>71</v>
      </c>
      <c r="H633" s="216">
        <v>4398</v>
      </c>
      <c r="I633" s="97">
        <f t="shared" si="486"/>
        <v>17592</v>
      </c>
      <c r="J633" s="166" t="s">
        <v>393</v>
      </c>
      <c r="K633" s="160">
        <f t="shared" ref="K633:K662" si="487">I633/4</f>
        <v>4398</v>
      </c>
      <c r="L633" s="160">
        <f t="shared" ref="L633:L662" si="488">I633/4</f>
        <v>4398</v>
      </c>
      <c r="M633" s="160">
        <f t="shared" ref="M633:M678" si="489">I633/4</f>
        <v>4398</v>
      </c>
      <c r="N633" s="160">
        <f t="shared" ref="N633:N678" si="490">I633/4</f>
        <v>4398</v>
      </c>
      <c r="O633" s="5" t="s">
        <v>21</v>
      </c>
      <c r="P633" s="166"/>
      <c r="Q633" s="18" t="s">
        <v>526</v>
      </c>
    </row>
    <row r="634" spans="1:17" ht="38.25" x14ac:dyDescent="0.2">
      <c r="A634" s="9">
        <v>3</v>
      </c>
      <c r="B634" s="186"/>
      <c r="C634" s="7" t="s">
        <v>481</v>
      </c>
      <c r="D634" s="4" t="s">
        <v>77</v>
      </c>
      <c r="E634" s="118"/>
      <c r="F634" s="119">
        <v>30</v>
      </c>
      <c r="G634" s="119" t="s">
        <v>71</v>
      </c>
      <c r="H634" s="216">
        <v>450</v>
      </c>
      <c r="I634" s="97">
        <f t="shared" si="486"/>
        <v>13500</v>
      </c>
      <c r="J634" s="166" t="s">
        <v>393</v>
      </c>
      <c r="K634" s="160">
        <f t="shared" si="487"/>
        <v>3375</v>
      </c>
      <c r="L634" s="160">
        <f t="shared" si="488"/>
        <v>3375</v>
      </c>
      <c r="M634" s="160">
        <f t="shared" si="489"/>
        <v>3375</v>
      </c>
      <c r="N634" s="160">
        <f t="shared" si="490"/>
        <v>3375</v>
      </c>
      <c r="O634" s="5" t="s">
        <v>21</v>
      </c>
      <c r="P634" s="166"/>
      <c r="Q634" s="18" t="s">
        <v>526</v>
      </c>
    </row>
    <row r="635" spans="1:17" ht="38.25" x14ac:dyDescent="0.2">
      <c r="A635" s="9">
        <v>4</v>
      </c>
      <c r="B635" s="186"/>
      <c r="C635" s="7" t="s">
        <v>482</v>
      </c>
      <c r="D635" s="4" t="s">
        <v>77</v>
      </c>
      <c r="E635" s="118"/>
      <c r="F635" s="119">
        <v>20</v>
      </c>
      <c r="G635" s="119" t="s">
        <v>71</v>
      </c>
      <c r="H635" s="216">
        <v>225.19030000000001</v>
      </c>
      <c r="I635" s="97">
        <f t="shared" si="486"/>
        <v>4503.8060000000005</v>
      </c>
      <c r="J635" s="166" t="s">
        <v>393</v>
      </c>
      <c r="K635" s="160">
        <f t="shared" si="487"/>
        <v>1125.9515000000001</v>
      </c>
      <c r="L635" s="160">
        <f t="shared" si="488"/>
        <v>1125.9515000000001</v>
      </c>
      <c r="M635" s="160">
        <f t="shared" si="489"/>
        <v>1125.9515000000001</v>
      </c>
      <c r="N635" s="160">
        <f t="shared" si="490"/>
        <v>1125.9515000000001</v>
      </c>
      <c r="O635" s="5" t="s">
        <v>21</v>
      </c>
      <c r="P635" s="166"/>
      <c r="Q635" s="18" t="s">
        <v>526</v>
      </c>
    </row>
    <row r="636" spans="1:17" ht="38.25" x14ac:dyDescent="0.2">
      <c r="A636" s="9">
        <v>5</v>
      </c>
      <c r="B636" s="186"/>
      <c r="C636" s="7" t="s">
        <v>483</v>
      </c>
      <c r="D636" s="4" t="s">
        <v>77</v>
      </c>
      <c r="E636" s="118"/>
      <c r="F636" s="132">
        <v>15</v>
      </c>
      <c r="G636" s="119" t="s">
        <v>71</v>
      </c>
      <c r="H636" s="216">
        <v>296</v>
      </c>
      <c r="I636" s="97">
        <f t="shared" si="486"/>
        <v>4440</v>
      </c>
      <c r="J636" s="166" t="s">
        <v>393</v>
      </c>
      <c r="K636" s="160">
        <f t="shared" si="487"/>
        <v>1110</v>
      </c>
      <c r="L636" s="160">
        <f t="shared" si="488"/>
        <v>1110</v>
      </c>
      <c r="M636" s="160">
        <f t="shared" si="489"/>
        <v>1110</v>
      </c>
      <c r="N636" s="160">
        <f t="shared" si="490"/>
        <v>1110</v>
      </c>
      <c r="O636" s="5" t="s">
        <v>21</v>
      </c>
      <c r="P636" s="166"/>
      <c r="Q636" s="18" t="s">
        <v>526</v>
      </c>
    </row>
    <row r="637" spans="1:17" ht="38.25" x14ac:dyDescent="0.2">
      <c r="A637" s="9">
        <v>6</v>
      </c>
      <c r="B637" s="186"/>
      <c r="C637" s="7" t="s">
        <v>484</v>
      </c>
      <c r="D637" s="4" t="s">
        <v>77</v>
      </c>
      <c r="E637" s="118"/>
      <c r="F637" s="132">
        <v>15</v>
      </c>
      <c r="G637" s="119" t="s">
        <v>71</v>
      </c>
      <c r="H637" s="216">
        <v>825</v>
      </c>
      <c r="I637" s="97">
        <f t="shared" si="486"/>
        <v>12375</v>
      </c>
      <c r="J637" s="166" t="s">
        <v>393</v>
      </c>
      <c r="K637" s="160">
        <f t="shared" si="487"/>
        <v>3093.75</v>
      </c>
      <c r="L637" s="160">
        <f t="shared" si="488"/>
        <v>3093.75</v>
      </c>
      <c r="M637" s="160">
        <f t="shared" si="489"/>
        <v>3093.75</v>
      </c>
      <c r="N637" s="160">
        <f t="shared" si="490"/>
        <v>3093.75</v>
      </c>
      <c r="O637" s="5" t="s">
        <v>21</v>
      </c>
      <c r="P637" s="166"/>
      <c r="Q637" s="18" t="s">
        <v>526</v>
      </c>
    </row>
    <row r="638" spans="1:17" ht="38.25" x14ac:dyDescent="0.2">
      <c r="A638" s="9">
        <v>7</v>
      </c>
      <c r="B638" s="186"/>
      <c r="C638" s="7" t="s">
        <v>485</v>
      </c>
      <c r="D638" s="4" t="s">
        <v>77</v>
      </c>
      <c r="E638" s="118"/>
      <c r="F638" s="132">
        <v>15</v>
      </c>
      <c r="G638" s="119" t="s">
        <v>71</v>
      </c>
      <c r="H638" s="216">
        <v>519</v>
      </c>
      <c r="I638" s="97">
        <f t="shared" si="486"/>
        <v>7785</v>
      </c>
      <c r="J638" s="166" t="s">
        <v>393</v>
      </c>
      <c r="K638" s="160">
        <f t="shared" si="487"/>
        <v>1946.25</v>
      </c>
      <c r="L638" s="160">
        <f t="shared" si="488"/>
        <v>1946.25</v>
      </c>
      <c r="M638" s="160">
        <f t="shared" si="489"/>
        <v>1946.25</v>
      </c>
      <c r="N638" s="160">
        <f t="shared" si="490"/>
        <v>1946.25</v>
      </c>
      <c r="O638" s="5" t="s">
        <v>21</v>
      </c>
      <c r="P638" s="166"/>
      <c r="Q638" s="18" t="s">
        <v>526</v>
      </c>
    </row>
    <row r="639" spans="1:17" ht="38.25" x14ac:dyDescent="0.2">
      <c r="A639" s="9">
        <v>8</v>
      </c>
      <c r="B639" s="186"/>
      <c r="C639" s="7" t="s">
        <v>486</v>
      </c>
      <c r="D639" s="4" t="s">
        <v>77</v>
      </c>
      <c r="E639" s="118"/>
      <c r="F639" s="132">
        <v>50</v>
      </c>
      <c r="G639" s="119" t="s">
        <v>71</v>
      </c>
      <c r="H639" s="216">
        <v>89</v>
      </c>
      <c r="I639" s="97">
        <f t="shared" si="486"/>
        <v>4450</v>
      </c>
      <c r="J639" s="166" t="s">
        <v>393</v>
      </c>
      <c r="K639" s="160">
        <f t="shared" si="487"/>
        <v>1112.5</v>
      </c>
      <c r="L639" s="160">
        <f t="shared" si="488"/>
        <v>1112.5</v>
      </c>
      <c r="M639" s="160">
        <f t="shared" si="489"/>
        <v>1112.5</v>
      </c>
      <c r="N639" s="160">
        <f t="shared" si="490"/>
        <v>1112.5</v>
      </c>
      <c r="O639" s="5" t="s">
        <v>21</v>
      </c>
      <c r="P639" s="166"/>
      <c r="Q639" s="18" t="s">
        <v>526</v>
      </c>
    </row>
    <row r="640" spans="1:17" ht="38.25" x14ac:dyDescent="0.2">
      <c r="A640" s="9">
        <v>9</v>
      </c>
      <c r="B640" s="186"/>
      <c r="C640" s="7" t="s">
        <v>487</v>
      </c>
      <c r="D640" s="4" t="s">
        <v>77</v>
      </c>
      <c r="E640" s="118"/>
      <c r="F640" s="132">
        <v>20</v>
      </c>
      <c r="G640" s="119" t="s">
        <v>71</v>
      </c>
      <c r="H640" s="216">
        <v>699</v>
      </c>
      <c r="I640" s="97">
        <f t="shared" si="486"/>
        <v>13980</v>
      </c>
      <c r="J640" s="166" t="s">
        <v>393</v>
      </c>
      <c r="K640" s="160">
        <f t="shared" si="487"/>
        <v>3495</v>
      </c>
      <c r="L640" s="160">
        <f t="shared" si="488"/>
        <v>3495</v>
      </c>
      <c r="M640" s="160">
        <f t="shared" si="489"/>
        <v>3495</v>
      </c>
      <c r="N640" s="160">
        <f t="shared" si="490"/>
        <v>3495</v>
      </c>
      <c r="O640" s="5" t="s">
        <v>21</v>
      </c>
      <c r="P640" s="166"/>
      <c r="Q640" s="18" t="s">
        <v>526</v>
      </c>
    </row>
    <row r="641" spans="1:17" ht="38.25" x14ac:dyDescent="0.2">
      <c r="A641" s="9">
        <v>10</v>
      </c>
      <c r="B641" s="186"/>
      <c r="C641" s="7" t="s">
        <v>488</v>
      </c>
      <c r="D641" s="4" t="s">
        <v>77</v>
      </c>
      <c r="E641" s="118"/>
      <c r="F641" s="132">
        <v>10</v>
      </c>
      <c r="G641" s="119" t="s">
        <v>495</v>
      </c>
      <c r="H641" s="216">
        <v>375</v>
      </c>
      <c r="I641" s="97">
        <f t="shared" si="486"/>
        <v>3750</v>
      </c>
      <c r="J641" s="166" t="s">
        <v>393</v>
      </c>
      <c r="K641" s="160">
        <f t="shared" si="487"/>
        <v>937.5</v>
      </c>
      <c r="L641" s="160">
        <f t="shared" si="488"/>
        <v>937.5</v>
      </c>
      <c r="M641" s="160">
        <f t="shared" si="489"/>
        <v>937.5</v>
      </c>
      <c r="N641" s="160">
        <f t="shared" si="490"/>
        <v>937.5</v>
      </c>
      <c r="O641" s="5" t="s">
        <v>21</v>
      </c>
      <c r="P641" s="166"/>
      <c r="Q641" s="18" t="s">
        <v>526</v>
      </c>
    </row>
    <row r="642" spans="1:17" ht="38.25" x14ac:dyDescent="0.2">
      <c r="A642" s="9">
        <v>11</v>
      </c>
      <c r="B642" s="186"/>
      <c r="C642" s="7" t="s">
        <v>489</v>
      </c>
      <c r="D642" s="4" t="s">
        <v>77</v>
      </c>
      <c r="E642" s="118"/>
      <c r="F642" s="132">
        <v>25</v>
      </c>
      <c r="G642" s="119" t="s">
        <v>495</v>
      </c>
      <c r="H642" s="216">
        <v>720</v>
      </c>
      <c r="I642" s="97">
        <f t="shared" si="486"/>
        <v>18000</v>
      </c>
      <c r="J642" s="166" t="s">
        <v>393</v>
      </c>
      <c r="K642" s="160">
        <f t="shared" si="487"/>
        <v>4500</v>
      </c>
      <c r="L642" s="160">
        <f t="shared" si="488"/>
        <v>4500</v>
      </c>
      <c r="M642" s="160">
        <f t="shared" si="489"/>
        <v>4500</v>
      </c>
      <c r="N642" s="160">
        <f t="shared" si="490"/>
        <v>4500</v>
      </c>
      <c r="O642" s="5" t="s">
        <v>21</v>
      </c>
      <c r="P642" s="166"/>
      <c r="Q642" s="18" t="s">
        <v>526</v>
      </c>
    </row>
    <row r="643" spans="1:17" ht="38.25" x14ac:dyDescent="0.2">
      <c r="A643" s="9">
        <v>12</v>
      </c>
      <c r="B643" s="186"/>
      <c r="C643" s="7" t="s">
        <v>490</v>
      </c>
      <c r="D643" s="4" t="s">
        <v>77</v>
      </c>
      <c r="E643" s="118"/>
      <c r="F643" s="132">
        <v>4</v>
      </c>
      <c r="G643" s="119" t="s">
        <v>360</v>
      </c>
      <c r="H643" s="216">
        <v>699</v>
      </c>
      <c r="I643" s="97">
        <f t="shared" si="486"/>
        <v>2796</v>
      </c>
      <c r="J643" s="166" t="s">
        <v>393</v>
      </c>
      <c r="K643" s="160">
        <f t="shared" si="487"/>
        <v>699</v>
      </c>
      <c r="L643" s="160">
        <f t="shared" si="488"/>
        <v>699</v>
      </c>
      <c r="M643" s="160">
        <f t="shared" si="489"/>
        <v>699</v>
      </c>
      <c r="N643" s="160">
        <f t="shared" si="490"/>
        <v>699</v>
      </c>
      <c r="O643" s="5" t="s">
        <v>21</v>
      </c>
      <c r="P643" s="166"/>
      <c r="Q643" s="18" t="s">
        <v>526</v>
      </c>
    </row>
    <row r="644" spans="1:17" ht="38.25" x14ac:dyDescent="0.2">
      <c r="A644" s="9">
        <v>13</v>
      </c>
      <c r="B644" s="186"/>
      <c r="C644" s="7" t="s">
        <v>491</v>
      </c>
      <c r="D644" s="4" t="s">
        <v>77</v>
      </c>
      <c r="E644" s="118"/>
      <c r="F644" s="132">
        <v>4</v>
      </c>
      <c r="G644" s="119" t="s">
        <v>71</v>
      </c>
      <c r="H644" s="216">
        <v>1099</v>
      </c>
      <c r="I644" s="97">
        <f t="shared" si="486"/>
        <v>4396</v>
      </c>
      <c r="J644" s="166" t="s">
        <v>393</v>
      </c>
      <c r="K644" s="160">
        <f t="shared" si="487"/>
        <v>1099</v>
      </c>
      <c r="L644" s="160">
        <f t="shared" si="488"/>
        <v>1099</v>
      </c>
      <c r="M644" s="160">
        <f t="shared" si="489"/>
        <v>1099</v>
      </c>
      <c r="N644" s="160">
        <f t="shared" si="490"/>
        <v>1099</v>
      </c>
      <c r="O644" s="5" t="s">
        <v>21</v>
      </c>
      <c r="P644" s="166"/>
      <c r="Q644" s="18" t="s">
        <v>526</v>
      </c>
    </row>
    <row r="645" spans="1:17" ht="38.25" x14ac:dyDescent="0.2">
      <c r="A645" s="9">
        <v>14</v>
      </c>
      <c r="B645" s="186"/>
      <c r="C645" s="7" t="s">
        <v>492</v>
      </c>
      <c r="D645" s="4" t="s">
        <v>77</v>
      </c>
      <c r="E645" s="118"/>
      <c r="F645" s="132">
        <v>4</v>
      </c>
      <c r="G645" s="119" t="s">
        <v>71</v>
      </c>
      <c r="H645" s="216">
        <v>415</v>
      </c>
      <c r="I645" s="97">
        <f t="shared" si="486"/>
        <v>1660</v>
      </c>
      <c r="J645" s="166" t="s">
        <v>393</v>
      </c>
      <c r="K645" s="160">
        <f t="shared" si="487"/>
        <v>415</v>
      </c>
      <c r="L645" s="160">
        <f t="shared" si="488"/>
        <v>415</v>
      </c>
      <c r="M645" s="160">
        <f t="shared" si="489"/>
        <v>415</v>
      </c>
      <c r="N645" s="160">
        <f t="shared" si="490"/>
        <v>415</v>
      </c>
      <c r="O645" s="5" t="s">
        <v>21</v>
      </c>
      <c r="P645" s="166"/>
      <c r="Q645" s="18" t="s">
        <v>526</v>
      </c>
    </row>
    <row r="646" spans="1:17" ht="38.25" x14ac:dyDescent="0.2">
      <c r="A646" s="9">
        <v>15</v>
      </c>
      <c r="B646" s="186"/>
      <c r="C646" s="7" t="s">
        <v>493</v>
      </c>
      <c r="D646" s="4" t="s">
        <v>77</v>
      </c>
      <c r="E646" s="118"/>
      <c r="F646" s="132">
        <v>6</v>
      </c>
      <c r="G646" s="119" t="s">
        <v>71</v>
      </c>
      <c r="H646" s="216">
        <v>905</v>
      </c>
      <c r="I646" s="97">
        <f t="shared" si="486"/>
        <v>5430</v>
      </c>
      <c r="J646" s="166" t="s">
        <v>393</v>
      </c>
      <c r="K646" s="160">
        <f t="shared" si="487"/>
        <v>1357.5</v>
      </c>
      <c r="L646" s="160">
        <f t="shared" si="488"/>
        <v>1357.5</v>
      </c>
      <c r="M646" s="160">
        <f t="shared" si="489"/>
        <v>1357.5</v>
      </c>
      <c r="N646" s="160">
        <f t="shared" si="490"/>
        <v>1357.5</v>
      </c>
      <c r="O646" s="5" t="s">
        <v>21</v>
      </c>
      <c r="P646" s="166"/>
      <c r="Q646" s="18" t="s">
        <v>526</v>
      </c>
    </row>
    <row r="647" spans="1:17" ht="38.25" x14ac:dyDescent="0.2">
      <c r="A647" s="9">
        <v>16</v>
      </c>
      <c r="B647" s="186"/>
      <c r="C647" s="7" t="s">
        <v>494</v>
      </c>
      <c r="D647" s="4" t="s">
        <v>77</v>
      </c>
      <c r="E647" s="118"/>
      <c r="F647" s="132">
        <v>6</v>
      </c>
      <c r="G647" s="119" t="s">
        <v>360</v>
      </c>
      <c r="H647" s="216">
        <v>610</v>
      </c>
      <c r="I647" s="97">
        <f t="shared" si="486"/>
        <v>3660</v>
      </c>
      <c r="J647" s="166" t="s">
        <v>393</v>
      </c>
      <c r="K647" s="160">
        <f t="shared" si="487"/>
        <v>915</v>
      </c>
      <c r="L647" s="160">
        <f t="shared" si="488"/>
        <v>915</v>
      </c>
      <c r="M647" s="160">
        <f t="shared" si="489"/>
        <v>915</v>
      </c>
      <c r="N647" s="160">
        <f t="shared" si="490"/>
        <v>915</v>
      </c>
      <c r="O647" s="5" t="s">
        <v>21</v>
      </c>
      <c r="P647" s="166"/>
      <c r="Q647" s="18" t="s">
        <v>526</v>
      </c>
    </row>
    <row r="648" spans="1:17" ht="38.25" x14ac:dyDescent="0.2">
      <c r="A648" s="9">
        <v>17</v>
      </c>
      <c r="B648" s="186"/>
      <c r="C648" s="7" t="s">
        <v>496</v>
      </c>
      <c r="D648" s="4" t="s">
        <v>77</v>
      </c>
      <c r="E648" s="118"/>
      <c r="F648" s="132">
        <v>10</v>
      </c>
      <c r="G648" s="119" t="s">
        <v>495</v>
      </c>
      <c r="H648" s="216">
        <v>899</v>
      </c>
      <c r="I648" s="97">
        <f t="shared" si="486"/>
        <v>8990</v>
      </c>
      <c r="J648" s="166" t="s">
        <v>393</v>
      </c>
      <c r="K648" s="160">
        <f t="shared" si="487"/>
        <v>2247.5</v>
      </c>
      <c r="L648" s="160">
        <f t="shared" si="488"/>
        <v>2247.5</v>
      </c>
      <c r="M648" s="160">
        <f t="shared" si="489"/>
        <v>2247.5</v>
      </c>
      <c r="N648" s="160">
        <f t="shared" si="490"/>
        <v>2247.5</v>
      </c>
      <c r="O648" s="5" t="s">
        <v>21</v>
      </c>
      <c r="P648" s="166"/>
      <c r="Q648" s="18" t="s">
        <v>526</v>
      </c>
    </row>
    <row r="649" spans="1:17" ht="38.25" x14ac:dyDescent="0.2">
      <c r="A649" s="9">
        <v>18</v>
      </c>
      <c r="B649" s="186"/>
      <c r="C649" s="7" t="s">
        <v>499</v>
      </c>
      <c r="D649" s="4" t="s">
        <v>77</v>
      </c>
      <c r="E649" s="118"/>
      <c r="F649" s="132">
        <v>6</v>
      </c>
      <c r="G649" s="119" t="s">
        <v>71</v>
      </c>
      <c r="H649" s="216">
        <v>315</v>
      </c>
      <c r="I649" s="97">
        <f t="shared" si="486"/>
        <v>1890</v>
      </c>
      <c r="J649" s="166" t="s">
        <v>393</v>
      </c>
      <c r="K649" s="160">
        <f t="shared" si="487"/>
        <v>472.5</v>
      </c>
      <c r="L649" s="160">
        <f t="shared" si="488"/>
        <v>472.5</v>
      </c>
      <c r="M649" s="160">
        <f t="shared" si="489"/>
        <v>472.5</v>
      </c>
      <c r="N649" s="160">
        <f t="shared" si="490"/>
        <v>472.5</v>
      </c>
      <c r="O649" s="5" t="s">
        <v>21</v>
      </c>
      <c r="P649" s="166"/>
      <c r="Q649" s="18" t="s">
        <v>526</v>
      </c>
    </row>
    <row r="650" spans="1:17" ht="38.25" x14ac:dyDescent="0.2">
      <c r="A650" s="9">
        <v>19</v>
      </c>
      <c r="B650" s="186"/>
      <c r="C650" s="7" t="s">
        <v>498</v>
      </c>
      <c r="D650" s="4" t="s">
        <v>77</v>
      </c>
      <c r="E650" s="118"/>
      <c r="F650" s="132">
        <v>60</v>
      </c>
      <c r="G650" s="119" t="s">
        <v>71</v>
      </c>
      <c r="H650" s="216">
        <v>122</v>
      </c>
      <c r="I650" s="97">
        <f t="shared" si="486"/>
        <v>7320</v>
      </c>
      <c r="J650" s="166" t="s">
        <v>393</v>
      </c>
      <c r="K650" s="160">
        <f t="shared" si="487"/>
        <v>1830</v>
      </c>
      <c r="L650" s="160">
        <f t="shared" si="488"/>
        <v>1830</v>
      </c>
      <c r="M650" s="160">
        <f t="shared" si="489"/>
        <v>1830</v>
      </c>
      <c r="N650" s="160">
        <f t="shared" si="490"/>
        <v>1830</v>
      </c>
      <c r="O650" s="5" t="s">
        <v>21</v>
      </c>
      <c r="P650" s="166"/>
      <c r="Q650" s="18" t="s">
        <v>526</v>
      </c>
    </row>
    <row r="651" spans="1:17" ht="38.25" x14ac:dyDescent="0.2">
      <c r="A651" s="9">
        <v>20</v>
      </c>
      <c r="B651" s="186"/>
      <c r="C651" s="7" t="s">
        <v>497</v>
      </c>
      <c r="D651" s="4" t="s">
        <v>77</v>
      </c>
      <c r="E651" s="118"/>
      <c r="F651" s="132">
        <v>6</v>
      </c>
      <c r="G651" s="119" t="s">
        <v>71</v>
      </c>
      <c r="H651" s="216">
        <v>659</v>
      </c>
      <c r="I651" s="97">
        <f t="shared" si="486"/>
        <v>3954</v>
      </c>
      <c r="J651" s="166" t="s">
        <v>393</v>
      </c>
      <c r="K651" s="160">
        <f t="shared" si="487"/>
        <v>988.5</v>
      </c>
      <c r="L651" s="160">
        <f t="shared" si="488"/>
        <v>988.5</v>
      </c>
      <c r="M651" s="160">
        <f t="shared" si="489"/>
        <v>988.5</v>
      </c>
      <c r="N651" s="160">
        <f t="shared" si="490"/>
        <v>988.5</v>
      </c>
      <c r="O651" s="5" t="s">
        <v>21</v>
      </c>
      <c r="P651" s="166"/>
      <c r="Q651" s="18" t="s">
        <v>526</v>
      </c>
    </row>
    <row r="652" spans="1:17" ht="38.25" x14ac:dyDescent="0.2">
      <c r="A652" s="9">
        <v>21</v>
      </c>
      <c r="B652" s="186"/>
      <c r="C652" s="7" t="s">
        <v>500</v>
      </c>
      <c r="D652" s="4" t="s">
        <v>77</v>
      </c>
      <c r="E652" s="118"/>
      <c r="F652" s="132">
        <v>5</v>
      </c>
      <c r="G652" s="119" t="s">
        <v>360</v>
      </c>
      <c r="H652" s="216">
        <v>835</v>
      </c>
      <c r="I652" s="97">
        <f t="shared" si="486"/>
        <v>4175</v>
      </c>
      <c r="J652" s="166" t="s">
        <v>393</v>
      </c>
      <c r="K652" s="160">
        <f t="shared" si="487"/>
        <v>1043.75</v>
      </c>
      <c r="L652" s="160">
        <f t="shared" si="488"/>
        <v>1043.75</v>
      </c>
      <c r="M652" s="160">
        <f t="shared" si="489"/>
        <v>1043.75</v>
      </c>
      <c r="N652" s="160">
        <f t="shared" si="490"/>
        <v>1043.75</v>
      </c>
      <c r="O652" s="5" t="s">
        <v>21</v>
      </c>
      <c r="P652" s="166"/>
      <c r="Q652" s="18" t="s">
        <v>526</v>
      </c>
    </row>
    <row r="653" spans="1:17" ht="38.25" x14ac:dyDescent="0.2">
      <c r="A653" s="9">
        <v>22</v>
      </c>
      <c r="B653" s="186"/>
      <c r="C653" s="7" t="s">
        <v>501</v>
      </c>
      <c r="D653" s="4" t="s">
        <v>77</v>
      </c>
      <c r="E653" s="118"/>
      <c r="F653" s="132">
        <v>6</v>
      </c>
      <c r="G653" s="119" t="s">
        <v>71</v>
      </c>
      <c r="H653" s="216">
        <v>225</v>
      </c>
      <c r="I653" s="97">
        <f t="shared" si="486"/>
        <v>1350</v>
      </c>
      <c r="J653" s="166" t="s">
        <v>393</v>
      </c>
      <c r="K653" s="160">
        <f t="shared" si="487"/>
        <v>337.5</v>
      </c>
      <c r="L653" s="160">
        <f t="shared" si="488"/>
        <v>337.5</v>
      </c>
      <c r="M653" s="160">
        <f t="shared" si="489"/>
        <v>337.5</v>
      </c>
      <c r="N653" s="160">
        <f t="shared" si="490"/>
        <v>337.5</v>
      </c>
      <c r="O653" s="5" t="s">
        <v>21</v>
      </c>
      <c r="P653" s="166"/>
      <c r="Q653" s="18" t="s">
        <v>526</v>
      </c>
    </row>
    <row r="654" spans="1:17" ht="38.25" x14ac:dyDescent="0.2">
      <c r="A654" s="9">
        <v>23</v>
      </c>
      <c r="B654" s="186"/>
      <c r="C654" s="7" t="s">
        <v>502</v>
      </c>
      <c r="D654" s="4" t="s">
        <v>77</v>
      </c>
      <c r="E654" s="118"/>
      <c r="F654" s="132">
        <v>4</v>
      </c>
      <c r="G654" s="119" t="s">
        <v>270</v>
      </c>
      <c r="H654" s="216">
        <v>160</v>
      </c>
      <c r="I654" s="97">
        <f t="shared" si="486"/>
        <v>640</v>
      </c>
      <c r="J654" s="166" t="s">
        <v>393</v>
      </c>
      <c r="K654" s="160">
        <f t="shared" si="487"/>
        <v>160</v>
      </c>
      <c r="L654" s="160">
        <f t="shared" si="488"/>
        <v>160</v>
      </c>
      <c r="M654" s="160">
        <f t="shared" si="489"/>
        <v>160</v>
      </c>
      <c r="N654" s="160">
        <f t="shared" si="490"/>
        <v>160</v>
      </c>
      <c r="O654" s="5" t="s">
        <v>21</v>
      </c>
      <c r="P654" s="166"/>
      <c r="Q654" s="18" t="s">
        <v>526</v>
      </c>
    </row>
    <row r="655" spans="1:17" ht="38.25" x14ac:dyDescent="0.2">
      <c r="A655" s="9">
        <v>24</v>
      </c>
      <c r="B655" s="186"/>
      <c r="C655" s="7" t="s">
        <v>503</v>
      </c>
      <c r="D655" s="4" t="s">
        <v>77</v>
      </c>
      <c r="E655" s="118"/>
      <c r="F655" s="132">
        <v>4</v>
      </c>
      <c r="G655" s="119" t="s">
        <v>71</v>
      </c>
      <c r="H655" s="216">
        <v>199</v>
      </c>
      <c r="I655" s="97">
        <f t="shared" si="486"/>
        <v>796</v>
      </c>
      <c r="J655" s="166" t="s">
        <v>393</v>
      </c>
      <c r="K655" s="160">
        <f t="shared" si="487"/>
        <v>199</v>
      </c>
      <c r="L655" s="160">
        <f t="shared" si="488"/>
        <v>199</v>
      </c>
      <c r="M655" s="160">
        <f t="shared" si="489"/>
        <v>199</v>
      </c>
      <c r="N655" s="160">
        <f t="shared" si="490"/>
        <v>199</v>
      </c>
      <c r="O655" s="5" t="s">
        <v>21</v>
      </c>
      <c r="P655" s="166"/>
      <c r="Q655" s="18" t="s">
        <v>526</v>
      </c>
    </row>
    <row r="656" spans="1:17" ht="38.25" x14ac:dyDescent="0.2">
      <c r="A656" s="9">
        <v>25</v>
      </c>
      <c r="B656" s="186"/>
      <c r="C656" s="7" t="s">
        <v>504</v>
      </c>
      <c r="D656" s="4" t="s">
        <v>77</v>
      </c>
      <c r="E656" s="118"/>
      <c r="F656" s="132">
        <v>10</v>
      </c>
      <c r="G656" s="119" t="s">
        <v>71</v>
      </c>
      <c r="H656" s="216">
        <v>389</v>
      </c>
      <c r="I656" s="97">
        <f t="shared" si="486"/>
        <v>3890</v>
      </c>
      <c r="J656" s="166" t="s">
        <v>393</v>
      </c>
      <c r="K656" s="160">
        <f t="shared" si="487"/>
        <v>972.5</v>
      </c>
      <c r="L656" s="160">
        <f t="shared" si="488"/>
        <v>972.5</v>
      </c>
      <c r="M656" s="160">
        <f t="shared" si="489"/>
        <v>972.5</v>
      </c>
      <c r="N656" s="160">
        <f t="shared" si="490"/>
        <v>972.5</v>
      </c>
      <c r="O656" s="5" t="s">
        <v>21</v>
      </c>
      <c r="P656" s="166"/>
      <c r="Q656" s="18" t="s">
        <v>526</v>
      </c>
    </row>
    <row r="657" spans="1:17" ht="38.25" x14ac:dyDescent="0.2">
      <c r="A657" s="9">
        <v>26</v>
      </c>
      <c r="B657" s="186"/>
      <c r="C657" s="7" t="s">
        <v>505</v>
      </c>
      <c r="D657" s="4" t="s">
        <v>77</v>
      </c>
      <c r="E657" s="118"/>
      <c r="F657" s="132">
        <v>20</v>
      </c>
      <c r="G657" s="119" t="s">
        <v>506</v>
      </c>
      <c r="H657" s="216">
        <v>35</v>
      </c>
      <c r="I657" s="97">
        <f t="shared" si="486"/>
        <v>700</v>
      </c>
      <c r="J657" s="166" t="s">
        <v>393</v>
      </c>
      <c r="K657" s="160">
        <f t="shared" si="487"/>
        <v>175</v>
      </c>
      <c r="L657" s="160">
        <f t="shared" si="488"/>
        <v>175</v>
      </c>
      <c r="M657" s="160">
        <f t="shared" si="489"/>
        <v>175</v>
      </c>
      <c r="N657" s="160">
        <f t="shared" si="490"/>
        <v>175</v>
      </c>
      <c r="O657" s="5" t="s">
        <v>21</v>
      </c>
      <c r="P657" s="166"/>
      <c r="Q657" s="18" t="s">
        <v>526</v>
      </c>
    </row>
    <row r="658" spans="1:17" ht="38.25" x14ac:dyDescent="0.2">
      <c r="A658" s="9">
        <v>27</v>
      </c>
      <c r="B658" s="186"/>
      <c r="C658" s="7" t="s">
        <v>507</v>
      </c>
      <c r="D658" s="4" t="s">
        <v>77</v>
      </c>
      <c r="E658" s="118"/>
      <c r="F658" s="132">
        <v>5</v>
      </c>
      <c r="G658" s="119" t="s">
        <v>71</v>
      </c>
      <c r="H658" s="216">
        <v>439</v>
      </c>
      <c r="I658" s="97">
        <f t="shared" si="486"/>
        <v>2195</v>
      </c>
      <c r="J658" s="166" t="s">
        <v>393</v>
      </c>
      <c r="K658" s="160">
        <f t="shared" si="487"/>
        <v>548.75</v>
      </c>
      <c r="L658" s="160">
        <f t="shared" si="488"/>
        <v>548.75</v>
      </c>
      <c r="M658" s="160">
        <f t="shared" si="489"/>
        <v>548.75</v>
      </c>
      <c r="N658" s="160">
        <f t="shared" si="490"/>
        <v>548.75</v>
      </c>
      <c r="O658" s="5" t="s">
        <v>21</v>
      </c>
      <c r="P658" s="166"/>
      <c r="Q658" s="18" t="s">
        <v>526</v>
      </c>
    </row>
    <row r="659" spans="1:17" ht="38.25" x14ac:dyDescent="0.2">
      <c r="A659" s="9">
        <v>28</v>
      </c>
      <c r="B659" s="186"/>
      <c r="C659" s="7" t="s">
        <v>508</v>
      </c>
      <c r="D659" s="4" t="s">
        <v>77</v>
      </c>
      <c r="E659" s="118"/>
      <c r="F659" s="132">
        <v>10</v>
      </c>
      <c r="G659" s="119"/>
      <c r="H659" s="216">
        <v>140</v>
      </c>
      <c r="I659" s="97">
        <f t="shared" si="486"/>
        <v>1400</v>
      </c>
      <c r="J659" s="166" t="s">
        <v>393</v>
      </c>
      <c r="K659" s="160">
        <f t="shared" si="487"/>
        <v>350</v>
      </c>
      <c r="L659" s="160">
        <f t="shared" si="488"/>
        <v>350</v>
      </c>
      <c r="M659" s="160">
        <f t="shared" si="489"/>
        <v>350</v>
      </c>
      <c r="N659" s="160">
        <f t="shared" si="490"/>
        <v>350</v>
      </c>
      <c r="O659" s="5" t="s">
        <v>21</v>
      </c>
      <c r="P659" s="166"/>
      <c r="Q659" s="18" t="s">
        <v>526</v>
      </c>
    </row>
    <row r="660" spans="1:17" ht="38.25" x14ac:dyDescent="0.2">
      <c r="A660" s="9">
        <v>29</v>
      </c>
      <c r="B660" s="186"/>
      <c r="C660" s="7" t="s">
        <v>509</v>
      </c>
      <c r="D660" s="4" t="s">
        <v>77</v>
      </c>
      <c r="E660" s="118"/>
      <c r="F660" s="132">
        <v>5</v>
      </c>
      <c r="G660" s="119" t="s">
        <v>473</v>
      </c>
      <c r="H660" s="216">
        <v>575</v>
      </c>
      <c r="I660" s="97">
        <f t="shared" si="486"/>
        <v>2875</v>
      </c>
      <c r="J660" s="166" t="s">
        <v>393</v>
      </c>
      <c r="K660" s="160">
        <f t="shared" si="487"/>
        <v>718.75</v>
      </c>
      <c r="L660" s="160">
        <f t="shared" si="488"/>
        <v>718.75</v>
      </c>
      <c r="M660" s="160">
        <f t="shared" si="489"/>
        <v>718.75</v>
      </c>
      <c r="N660" s="160">
        <f t="shared" si="490"/>
        <v>718.75</v>
      </c>
      <c r="O660" s="5" t="s">
        <v>21</v>
      </c>
      <c r="P660" s="166"/>
      <c r="Q660" s="18" t="s">
        <v>526</v>
      </c>
    </row>
    <row r="661" spans="1:17" ht="38.25" x14ac:dyDescent="0.2">
      <c r="A661" s="9">
        <v>30</v>
      </c>
      <c r="B661" s="186"/>
      <c r="C661" s="7" t="s">
        <v>510</v>
      </c>
      <c r="D661" s="4" t="s">
        <v>77</v>
      </c>
      <c r="E661" s="118"/>
      <c r="F661" s="132">
        <v>4</v>
      </c>
      <c r="G661" s="119" t="s">
        <v>71</v>
      </c>
      <c r="H661" s="216">
        <v>2500</v>
      </c>
      <c r="I661" s="97">
        <f t="shared" si="486"/>
        <v>10000</v>
      </c>
      <c r="J661" s="166" t="s">
        <v>393</v>
      </c>
      <c r="K661" s="160">
        <f t="shared" si="487"/>
        <v>2500</v>
      </c>
      <c r="L661" s="160">
        <f t="shared" si="488"/>
        <v>2500</v>
      </c>
      <c r="M661" s="160">
        <f t="shared" si="489"/>
        <v>2500</v>
      </c>
      <c r="N661" s="160">
        <f t="shared" si="490"/>
        <v>2500</v>
      </c>
      <c r="O661" s="5" t="s">
        <v>21</v>
      </c>
      <c r="P661" s="166"/>
      <c r="Q661" s="18" t="s">
        <v>526</v>
      </c>
    </row>
    <row r="662" spans="1:17" ht="38.25" x14ac:dyDescent="0.2">
      <c r="A662" s="9">
        <v>31</v>
      </c>
      <c r="B662" s="186"/>
      <c r="C662" s="7" t="s">
        <v>511</v>
      </c>
      <c r="D662" s="4" t="s">
        <v>77</v>
      </c>
      <c r="E662" s="118"/>
      <c r="F662" s="132">
        <v>10</v>
      </c>
      <c r="G662" s="119"/>
      <c r="H662" s="216">
        <v>200</v>
      </c>
      <c r="I662" s="97">
        <f t="shared" si="486"/>
        <v>2000</v>
      </c>
      <c r="J662" s="166" t="s">
        <v>393</v>
      </c>
      <c r="K662" s="160">
        <f t="shared" si="487"/>
        <v>500</v>
      </c>
      <c r="L662" s="160">
        <f t="shared" si="488"/>
        <v>500</v>
      </c>
      <c r="M662" s="160">
        <f t="shared" si="489"/>
        <v>500</v>
      </c>
      <c r="N662" s="160">
        <f t="shared" si="490"/>
        <v>500</v>
      </c>
      <c r="O662" s="5" t="s">
        <v>21</v>
      </c>
      <c r="P662" s="166"/>
      <c r="Q662" s="18" t="s">
        <v>526</v>
      </c>
    </row>
    <row r="663" spans="1:17" s="11" customFormat="1" ht="38.25" x14ac:dyDescent="0.2">
      <c r="A663" s="12"/>
      <c r="B663" s="174" t="s">
        <v>512</v>
      </c>
      <c r="C663" s="77" t="s">
        <v>513</v>
      </c>
      <c r="D663" s="13"/>
      <c r="E663" s="135"/>
      <c r="F663" s="136"/>
      <c r="G663" s="141"/>
      <c r="H663" s="216"/>
      <c r="I663" s="104">
        <f>SUM(I664)</f>
        <v>34697.26</v>
      </c>
      <c r="J663" s="202"/>
      <c r="K663" s="164"/>
      <c r="L663" s="164"/>
      <c r="M663" s="164"/>
      <c r="N663" s="164"/>
      <c r="O663" s="10"/>
      <c r="P663" s="202"/>
      <c r="Q663" s="210"/>
    </row>
    <row r="664" spans="1:17" ht="38.25" x14ac:dyDescent="0.2">
      <c r="A664" s="9">
        <v>1</v>
      </c>
      <c r="B664" s="186"/>
      <c r="C664" s="7" t="s">
        <v>514</v>
      </c>
      <c r="D664" s="4" t="s">
        <v>77</v>
      </c>
      <c r="E664" s="118"/>
      <c r="F664" s="119">
        <v>10</v>
      </c>
      <c r="G664" s="119" t="s">
        <v>71</v>
      </c>
      <c r="H664" s="216">
        <v>3469.7260000000001</v>
      </c>
      <c r="I664" s="97">
        <f t="shared" ref="I664" si="491">F664*H664</f>
        <v>34697.26</v>
      </c>
      <c r="J664" s="166" t="s">
        <v>393</v>
      </c>
      <c r="K664" s="160">
        <f>I664/4</f>
        <v>8674.3150000000005</v>
      </c>
      <c r="L664" s="160">
        <f>I664/4</f>
        <v>8674.3150000000005</v>
      </c>
      <c r="M664" s="160">
        <f t="shared" si="489"/>
        <v>8674.3150000000005</v>
      </c>
      <c r="N664" s="160">
        <f t="shared" si="490"/>
        <v>8674.3150000000005</v>
      </c>
      <c r="O664" s="5" t="s">
        <v>21</v>
      </c>
      <c r="P664" s="166"/>
      <c r="Q664" s="18" t="s">
        <v>526</v>
      </c>
    </row>
    <row r="665" spans="1:17" s="11" customFormat="1" ht="19.5" x14ac:dyDescent="0.2">
      <c r="A665" s="12"/>
      <c r="B665" s="174" t="s">
        <v>361</v>
      </c>
      <c r="C665" s="77" t="s">
        <v>362</v>
      </c>
      <c r="D665" s="13"/>
      <c r="E665" s="135"/>
      <c r="F665" s="136"/>
      <c r="G665" s="141"/>
      <c r="H665" s="216"/>
      <c r="I665" s="104">
        <f>SUM(I666)</f>
        <v>11461.84</v>
      </c>
      <c r="J665" s="202"/>
      <c r="K665" s="164"/>
      <c r="L665" s="164"/>
      <c r="M665" s="164"/>
      <c r="N665" s="164"/>
      <c r="O665" s="10"/>
      <c r="P665" s="202"/>
      <c r="Q665" s="210"/>
    </row>
    <row r="666" spans="1:17" ht="38.25" x14ac:dyDescent="0.2">
      <c r="A666" s="9">
        <v>1</v>
      </c>
      <c r="B666" s="186"/>
      <c r="C666" s="7" t="s">
        <v>363</v>
      </c>
      <c r="D666" s="4" t="s">
        <v>77</v>
      </c>
      <c r="E666" s="118"/>
      <c r="F666" s="132">
        <v>12</v>
      </c>
      <c r="G666" s="119" t="s">
        <v>75</v>
      </c>
      <c r="H666" s="216">
        <v>955.15333333333331</v>
      </c>
      <c r="I666" s="97">
        <f t="shared" ref="I666" si="492">F666*H666</f>
        <v>11461.84</v>
      </c>
      <c r="J666" s="166" t="s">
        <v>393</v>
      </c>
      <c r="K666" s="160">
        <f>I666/4</f>
        <v>2865.46</v>
      </c>
      <c r="L666" s="160">
        <f>I666/4</f>
        <v>2865.46</v>
      </c>
      <c r="M666" s="160">
        <f t="shared" si="489"/>
        <v>2865.46</v>
      </c>
      <c r="N666" s="160">
        <f t="shared" si="490"/>
        <v>2865.46</v>
      </c>
      <c r="O666" s="5" t="s">
        <v>21</v>
      </c>
      <c r="P666" s="166"/>
      <c r="Q666" s="18" t="s">
        <v>526</v>
      </c>
    </row>
    <row r="667" spans="1:17" s="11" customFormat="1" ht="25.5" x14ac:dyDescent="0.2">
      <c r="A667" s="12"/>
      <c r="B667" s="174" t="s">
        <v>309</v>
      </c>
      <c r="C667" s="77" t="s">
        <v>310</v>
      </c>
      <c r="D667" s="80">
        <v>6989.92</v>
      </c>
      <c r="E667" s="135"/>
      <c r="F667" s="136"/>
      <c r="G667" s="141"/>
      <c r="H667" s="216"/>
      <c r="I667" s="104">
        <f>SUM(I668)</f>
        <v>6989.92</v>
      </c>
      <c r="J667" s="202"/>
      <c r="K667" s="164"/>
      <c r="L667" s="164"/>
      <c r="M667" s="164"/>
      <c r="N667" s="164"/>
      <c r="O667" s="10"/>
      <c r="P667" s="202"/>
      <c r="Q667" s="210"/>
    </row>
    <row r="668" spans="1:17" ht="38.25" x14ac:dyDescent="0.2">
      <c r="A668" s="9">
        <v>1</v>
      </c>
      <c r="B668" s="186"/>
      <c r="C668" s="7" t="s">
        <v>376</v>
      </c>
      <c r="D668" s="4" t="s">
        <v>77</v>
      </c>
      <c r="E668" s="118"/>
      <c r="F668" s="132">
        <v>1</v>
      </c>
      <c r="G668" s="119" t="s">
        <v>75</v>
      </c>
      <c r="H668" s="216">
        <v>6989.92</v>
      </c>
      <c r="I668" s="97">
        <f t="shared" ref="I668" si="493">F668*H668</f>
        <v>6989.92</v>
      </c>
      <c r="J668" s="166" t="s">
        <v>393</v>
      </c>
      <c r="K668" s="160">
        <f>I668/4</f>
        <v>1747.48</v>
      </c>
      <c r="L668" s="160">
        <f>I668/4</f>
        <v>1747.48</v>
      </c>
      <c r="M668" s="160">
        <f t="shared" si="489"/>
        <v>1747.48</v>
      </c>
      <c r="N668" s="160">
        <f t="shared" si="490"/>
        <v>1747.48</v>
      </c>
      <c r="O668" s="5" t="s">
        <v>21</v>
      </c>
      <c r="P668" s="166"/>
      <c r="Q668" s="18" t="s">
        <v>526</v>
      </c>
    </row>
    <row r="669" spans="1:17" s="11" customFormat="1" ht="25.5" x14ac:dyDescent="0.2">
      <c r="A669" s="12"/>
      <c r="B669" s="174" t="s">
        <v>351</v>
      </c>
      <c r="C669" s="77" t="s">
        <v>352</v>
      </c>
      <c r="D669" s="13"/>
      <c r="E669" s="135"/>
      <c r="F669" s="136"/>
      <c r="G669" s="141"/>
      <c r="H669" s="216"/>
      <c r="I669" s="104">
        <f>SUM(I670:I670)</f>
        <v>9927.86</v>
      </c>
      <c r="J669" s="202"/>
      <c r="K669" s="164"/>
      <c r="L669" s="164"/>
      <c r="M669" s="164"/>
      <c r="N669" s="164"/>
      <c r="O669" s="10"/>
      <c r="P669" s="202"/>
      <c r="Q669" s="210"/>
    </row>
    <row r="670" spans="1:17" ht="38.25" x14ac:dyDescent="0.2">
      <c r="A670" s="9">
        <v>1</v>
      </c>
      <c r="B670" s="186"/>
      <c r="C670" s="7" t="s">
        <v>515</v>
      </c>
      <c r="D670" s="4" t="s">
        <v>77</v>
      </c>
      <c r="E670" s="118"/>
      <c r="F670" s="119">
        <v>150</v>
      </c>
      <c r="G670" s="119" t="s">
        <v>71</v>
      </c>
      <c r="H670" s="216">
        <v>66.185733333333332</v>
      </c>
      <c r="I670" s="97">
        <f t="shared" ref="I670" si="494">F670*H670</f>
        <v>9927.86</v>
      </c>
      <c r="J670" s="166" t="s">
        <v>393</v>
      </c>
      <c r="K670" s="160">
        <f>I670/4</f>
        <v>2481.9650000000001</v>
      </c>
      <c r="L670" s="160">
        <f>I670/4</f>
        <v>2481.9650000000001</v>
      </c>
      <c r="M670" s="160">
        <f t="shared" si="489"/>
        <v>2481.9650000000001</v>
      </c>
      <c r="N670" s="160">
        <f t="shared" si="490"/>
        <v>2481.9650000000001</v>
      </c>
      <c r="O670" s="5" t="s">
        <v>21</v>
      </c>
      <c r="P670" s="166"/>
      <c r="Q670" s="18" t="s">
        <v>526</v>
      </c>
    </row>
    <row r="671" spans="1:17" s="11" customFormat="1" ht="19.5" x14ac:dyDescent="0.2">
      <c r="A671" s="12"/>
      <c r="B671" s="180" t="s">
        <v>320</v>
      </c>
      <c r="C671" s="73" t="s">
        <v>321</v>
      </c>
      <c r="D671" s="12"/>
      <c r="E671" s="135"/>
      <c r="F671" s="135"/>
      <c r="G671" s="135"/>
      <c r="H671" s="220"/>
      <c r="I671" s="104">
        <f>SUM(I672)</f>
        <v>20658.770000000004</v>
      </c>
      <c r="J671" s="202"/>
      <c r="K671" s="164"/>
      <c r="L671" s="164"/>
      <c r="M671" s="164"/>
      <c r="N671" s="164"/>
      <c r="O671" s="10"/>
      <c r="P671" s="202"/>
      <c r="Q671" s="210"/>
    </row>
    <row r="672" spans="1:17" ht="38.25" x14ac:dyDescent="0.2">
      <c r="A672" s="9">
        <v>1</v>
      </c>
      <c r="B672" s="186"/>
      <c r="C672" s="7" t="s">
        <v>322</v>
      </c>
      <c r="D672" s="4" t="s">
        <v>77</v>
      </c>
      <c r="E672" s="118"/>
      <c r="F672" s="132">
        <v>3</v>
      </c>
      <c r="G672" s="119" t="s">
        <v>75</v>
      </c>
      <c r="H672" s="216">
        <v>6886.256666666668</v>
      </c>
      <c r="I672" s="97">
        <f t="shared" ref="I672" si="495">F672*H672</f>
        <v>20658.770000000004</v>
      </c>
      <c r="J672" s="166" t="s">
        <v>393</v>
      </c>
      <c r="K672" s="160">
        <f>I672/4</f>
        <v>5164.692500000001</v>
      </c>
      <c r="L672" s="160">
        <f>I672/4</f>
        <v>5164.692500000001</v>
      </c>
      <c r="M672" s="160">
        <f t="shared" si="489"/>
        <v>5164.692500000001</v>
      </c>
      <c r="N672" s="160">
        <f t="shared" si="490"/>
        <v>5164.692500000001</v>
      </c>
      <c r="O672" s="5" t="s">
        <v>21</v>
      </c>
      <c r="P672" s="166"/>
      <c r="Q672" s="18" t="s">
        <v>526</v>
      </c>
    </row>
    <row r="673" spans="1:17" s="11" customFormat="1" ht="19.5" x14ac:dyDescent="0.2">
      <c r="A673" s="12"/>
      <c r="B673" s="180" t="s">
        <v>323</v>
      </c>
      <c r="C673" s="73" t="s">
        <v>324</v>
      </c>
      <c r="D673" s="12"/>
      <c r="E673" s="135"/>
      <c r="F673" s="135"/>
      <c r="G673" s="135"/>
      <c r="H673" s="220"/>
      <c r="I673" s="104">
        <f>SUM(I674)</f>
        <v>28218.33</v>
      </c>
      <c r="J673" s="202"/>
      <c r="K673" s="164"/>
      <c r="L673" s="164"/>
      <c r="M673" s="164"/>
      <c r="N673" s="164"/>
      <c r="O673" s="10"/>
      <c r="P673" s="202"/>
      <c r="Q673" s="210"/>
    </row>
    <row r="674" spans="1:17" ht="38.25" x14ac:dyDescent="0.2">
      <c r="A674" s="9">
        <v>1</v>
      </c>
      <c r="B674" s="186"/>
      <c r="C674" s="7" t="s">
        <v>328</v>
      </c>
      <c r="D674" s="4" t="s">
        <v>77</v>
      </c>
      <c r="E674" s="118"/>
      <c r="F674" s="132">
        <v>63</v>
      </c>
      <c r="G674" s="119" t="s">
        <v>75</v>
      </c>
      <c r="H674" s="216">
        <v>447.91</v>
      </c>
      <c r="I674" s="97">
        <f t="shared" ref="I674" si="496">F674*H674</f>
        <v>28218.33</v>
      </c>
      <c r="J674" s="166" t="s">
        <v>393</v>
      </c>
      <c r="K674" s="160">
        <f>I674/4</f>
        <v>7054.5825000000004</v>
      </c>
      <c r="L674" s="160">
        <f>I674/4</f>
        <v>7054.5825000000004</v>
      </c>
      <c r="M674" s="160">
        <f t="shared" si="489"/>
        <v>7054.5825000000004</v>
      </c>
      <c r="N674" s="160">
        <f t="shared" si="490"/>
        <v>7054.5825000000004</v>
      </c>
      <c r="O674" s="5" t="s">
        <v>21</v>
      </c>
      <c r="P674" s="166"/>
      <c r="Q674" s="18" t="s">
        <v>526</v>
      </c>
    </row>
    <row r="675" spans="1:17" s="11" customFormat="1" ht="19.5" x14ac:dyDescent="0.2">
      <c r="A675" s="12"/>
      <c r="B675" s="180" t="s">
        <v>326</v>
      </c>
      <c r="C675" s="73" t="s">
        <v>327</v>
      </c>
      <c r="D675" s="12"/>
      <c r="E675" s="135"/>
      <c r="F675" s="135"/>
      <c r="G675" s="154"/>
      <c r="H675" s="220"/>
      <c r="I675" s="104">
        <f>SUM(I676)</f>
        <v>13810.78</v>
      </c>
      <c r="J675" s="202"/>
      <c r="K675" s="164"/>
      <c r="L675" s="164"/>
      <c r="M675" s="164"/>
      <c r="N675" s="164"/>
      <c r="O675" s="10"/>
      <c r="P675" s="202"/>
      <c r="Q675" s="210"/>
    </row>
    <row r="676" spans="1:17" ht="38.25" x14ac:dyDescent="0.2">
      <c r="A676" s="9">
        <v>1</v>
      </c>
      <c r="B676" s="186"/>
      <c r="C676" s="7" t="s">
        <v>327</v>
      </c>
      <c r="D676" s="4" t="s">
        <v>77</v>
      </c>
      <c r="E676" s="118"/>
      <c r="F676" s="132">
        <v>55</v>
      </c>
      <c r="G676" s="119" t="s">
        <v>75</v>
      </c>
      <c r="H676" s="216">
        <v>251.10509090909093</v>
      </c>
      <c r="I676" s="97">
        <f t="shared" ref="I676" si="497">F676*H676</f>
        <v>13810.78</v>
      </c>
      <c r="J676" s="166" t="s">
        <v>393</v>
      </c>
      <c r="K676" s="160">
        <f>I676/4</f>
        <v>3452.6950000000002</v>
      </c>
      <c r="L676" s="160">
        <f>I676/4</f>
        <v>3452.6950000000002</v>
      </c>
      <c r="M676" s="160">
        <f t="shared" si="489"/>
        <v>3452.6950000000002</v>
      </c>
      <c r="N676" s="160">
        <f t="shared" si="490"/>
        <v>3452.6950000000002</v>
      </c>
      <c r="O676" s="5" t="s">
        <v>21</v>
      </c>
      <c r="P676" s="166"/>
      <c r="Q676" s="18" t="s">
        <v>526</v>
      </c>
    </row>
    <row r="677" spans="1:17" s="11" customFormat="1" ht="19.5" x14ac:dyDescent="0.2">
      <c r="A677" s="12"/>
      <c r="B677" s="180" t="s">
        <v>329</v>
      </c>
      <c r="C677" s="73" t="s">
        <v>330</v>
      </c>
      <c r="D677" s="12"/>
      <c r="E677" s="135"/>
      <c r="F677" s="135"/>
      <c r="G677" s="135"/>
      <c r="H677" s="220"/>
      <c r="I677" s="104">
        <f>SUM(I678)</f>
        <v>17709.48</v>
      </c>
      <c r="J677" s="202"/>
      <c r="K677" s="164"/>
      <c r="L677" s="164"/>
      <c r="M677" s="164"/>
      <c r="N677" s="164"/>
      <c r="O677" s="10"/>
      <c r="P677" s="202"/>
      <c r="Q677" s="210"/>
    </row>
    <row r="678" spans="1:17" ht="38.25" x14ac:dyDescent="0.2">
      <c r="A678" s="9">
        <v>1</v>
      </c>
      <c r="B678" s="186"/>
      <c r="C678" s="7" t="s">
        <v>330</v>
      </c>
      <c r="D678" s="4" t="s">
        <v>77</v>
      </c>
      <c r="E678" s="118"/>
      <c r="F678" s="132">
        <v>9</v>
      </c>
      <c r="G678" s="119" t="s">
        <v>75</v>
      </c>
      <c r="H678" s="216">
        <v>1967.7199999999998</v>
      </c>
      <c r="I678" s="97">
        <f t="shared" ref="I678" si="498">F678*H678</f>
        <v>17709.48</v>
      </c>
      <c r="J678" s="166" t="s">
        <v>393</v>
      </c>
      <c r="K678" s="160">
        <f>I678/4</f>
        <v>4427.37</v>
      </c>
      <c r="L678" s="160">
        <f>I678/4</f>
        <v>4427.37</v>
      </c>
      <c r="M678" s="160">
        <f t="shared" si="489"/>
        <v>4427.37</v>
      </c>
      <c r="N678" s="160">
        <f t="shared" si="490"/>
        <v>4427.37</v>
      </c>
      <c r="O678" s="5" t="s">
        <v>21</v>
      </c>
      <c r="P678" s="166"/>
      <c r="Q678" s="18" t="s">
        <v>526</v>
      </c>
    </row>
    <row r="679" spans="1:17" s="85" customFormat="1" ht="27" customHeight="1" x14ac:dyDescent="0.2">
      <c r="A679" s="84"/>
      <c r="B679" s="173">
        <v>11</v>
      </c>
      <c r="C679" s="81" t="s">
        <v>377</v>
      </c>
      <c r="D679" s="84"/>
      <c r="E679" s="133"/>
      <c r="F679" s="133"/>
      <c r="G679" s="133"/>
      <c r="H679" s="220"/>
      <c r="I679" s="100">
        <f>I680+I682+I684+I689+I691+I693+I695</f>
        <v>2748612.1900000009</v>
      </c>
      <c r="J679" s="200"/>
      <c r="K679" s="161"/>
      <c r="L679" s="161"/>
      <c r="M679" s="161"/>
      <c r="N679" s="161"/>
      <c r="O679" s="86"/>
      <c r="P679" s="200"/>
      <c r="Q679" s="212"/>
    </row>
    <row r="680" spans="1:17" s="11" customFormat="1" ht="33.75" customHeight="1" x14ac:dyDescent="0.2">
      <c r="A680" s="12"/>
      <c r="B680" s="195">
        <v>1000</v>
      </c>
      <c r="C680" s="71" t="s">
        <v>398</v>
      </c>
      <c r="D680" s="12"/>
      <c r="E680" s="135"/>
      <c r="F680" s="135"/>
      <c r="G680" s="135"/>
      <c r="H680" s="220"/>
      <c r="I680" s="104">
        <f>SUM(I681)</f>
        <v>2256810.1500000004</v>
      </c>
      <c r="J680" s="202"/>
      <c r="K680" s="93"/>
      <c r="L680" s="93"/>
      <c r="M680" s="93"/>
      <c r="N680" s="93"/>
      <c r="O680" s="10"/>
      <c r="P680" s="202"/>
      <c r="Q680" s="210"/>
    </row>
    <row r="681" spans="1:17" s="28" customFormat="1" ht="33.75" customHeight="1" x14ac:dyDescent="0.2">
      <c r="A681" s="29">
        <v>1</v>
      </c>
      <c r="B681" s="175"/>
      <c r="C681" s="43" t="s">
        <v>398</v>
      </c>
      <c r="D681" s="4" t="s">
        <v>77</v>
      </c>
      <c r="E681" s="122"/>
      <c r="F681" s="122">
        <v>12</v>
      </c>
      <c r="G681" s="122" t="s">
        <v>75</v>
      </c>
      <c r="H681" s="220">
        <v>188067.51250000004</v>
      </c>
      <c r="I681" s="96">
        <f>F681*H681</f>
        <v>2256810.1500000004</v>
      </c>
      <c r="J681" s="166" t="s">
        <v>394</v>
      </c>
      <c r="K681" s="157">
        <f>I681/4</f>
        <v>564202.53750000009</v>
      </c>
      <c r="L681" s="157">
        <f>I681/4</f>
        <v>564202.53750000009</v>
      </c>
      <c r="M681" s="157">
        <f>I681/4</f>
        <v>564202.53750000009</v>
      </c>
      <c r="N681" s="157">
        <f>I681/4</f>
        <v>564202.53750000009</v>
      </c>
      <c r="O681" s="5" t="s">
        <v>21</v>
      </c>
      <c r="P681" s="169"/>
      <c r="Q681" s="18" t="s">
        <v>527</v>
      </c>
    </row>
    <row r="682" spans="1:17" s="11" customFormat="1" ht="22.5" x14ac:dyDescent="0.2">
      <c r="A682" s="12"/>
      <c r="B682" s="174" t="s">
        <v>218</v>
      </c>
      <c r="C682" s="37" t="s">
        <v>219</v>
      </c>
      <c r="D682" s="12"/>
      <c r="E682" s="135"/>
      <c r="F682" s="135"/>
      <c r="G682" s="135"/>
      <c r="H682" s="220">
        <v>182537.37</v>
      </c>
      <c r="I682" s="104">
        <f>SUM(I683)</f>
        <v>182537.37</v>
      </c>
      <c r="J682" s="202"/>
      <c r="K682" s="93"/>
      <c r="L682" s="93"/>
      <c r="M682" s="93"/>
      <c r="N682" s="93"/>
      <c r="O682" s="10"/>
      <c r="P682" s="202"/>
      <c r="Q682" s="210"/>
    </row>
    <row r="683" spans="1:17" ht="25.5" x14ac:dyDescent="0.2">
      <c r="A683" s="9">
        <v>1</v>
      </c>
      <c r="B683" s="186"/>
      <c r="C683" s="7" t="s">
        <v>376</v>
      </c>
      <c r="D683" s="4" t="s">
        <v>77</v>
      </c>
      <c r="E683" s="118"/>
      <c r="F683" s="132">
        <v>2</v>
      </c>
      <c r="G683" s="119" t="s">
        <v>75</v>
      </c>
      <c r="H683" s="216">
        <v>91268.684999999998</v>
      </c>
      <c r="I683" s="97">
        <f t="shared" ref="I683" si="499">F683*H683</f>
        <v>182537.37</v>
      </c>
      <c r="J683" s="166" t="s">
        <v>394</v>
      </c>
      <c r="K683" s="160">
        <f t="shared" ref="K683" si="500">I683/4</f>
        <v>45634.342499999999</v>
      </c>
      <c r="L683" s="160">
        <f t="shared" ref="L683" si="501">I683/4</f>
        <v>45634.342499999999</v>
      </c>
      <c r="M683" s="160">
        <f t="shared" ref="M683" si="502">I683/4</f>
        <v>45634.342499999999</v>
      </c>
      <c r="N683" s="160">
        <f t="shared" ref="N683" si="503">I683/4</f>
        <v>45634.342499999999</v>
      </c>
      <c r="O683" s="5" t="s">
        <v>21</v>
      </c>
      <c r="P683" s="166"/>
      <c r="Q683" s="18" t="s">
        <v>527</v>
      </c>
    </row>
    <row r="684" spans="1:17" s="11" customFormat="1" x14ac:dyDescent="0.2">
      <c r="A684" s="12"/>
      <c r="B684" s="174" t="s">
        <v>351</v>
      </c>
      <c r="C684" s="37" t="s">
        <v>352</v>
      </c>
      <c r="D684" s="12"/>
      <c r="E684" s="135"/>
      <c r="F684" s="135"/>
      <c r="G684" s="135"/>
      <c r="H684" s="220"/>
      <c r="I684" s="104">
        <f>SUM(I685:I688)</f>
        <v>61801.950000000012</v>
      </c>
      <c r="J684" s="202"/>
      <c r="K684" s="93"/>
      <c r="L684" s="93"/>
      <c r="M684" s="93"/>
      <c r="N684" s="93"/>
      <c r="O684" s="202"/>
      <c r="P684" s="202"/>
      <c r="Q684" s="209"/>
    </row>
    <row r="685" spans="1:17" ht="25.5" x14ac:dyDescent="0.2">
      <c r="A685" s="9">
        <v>1</v>
      </c>
      <c r="B685" s="186"/>
      <c r="C685" s="7" t="s">
        <v>378</v>
      </c>
      <c r="D685" s="4" t="s">
        <v>77</v>
      </c>
      <c r="E685" s="118"/>
      <c r="F685" s="119">
        <v>50</v>
      </c>
      <c r="G685" s="119" t="s">
        <v>71</v>
      </c>
      <c r="H685" s="216">
        <v>65</v>
      </c>
      <c r="I685" s="97">
        <f t="shared" ref="I685:I688" si="504">F685*H685</f>
        <v>3250</v>
      </c>
      <c r="J685" s="166" t="s">
        <v>394</v>
      </c>
      <c r="K685" s="160">
        <f t="shared" ref="K685:K689" si="505">I685/4</f>
        <v>812.5</v>
      </c>
      <c r="L685" s="160">
        <f t="shared" ref="L685:L689" si="506">I685/4</f>
        <v>812.5</v>
      </c>
      <c r="M685" s="160">
        <f t="shared" ref="M685:M689" si="507">I685/4</f>
        <v>812.5</v>
      </c>
      <c r="N685" s="160">
        <f t="shared" ref="N685:N689" si="508">I685/4</f>
        <v>812.5</v>
      </c>
      <c r="O685" s="5" t="s">
        <v>21</v>
      </c>
      <c r="P685" s="166"/>
      <c r="Q685" s="18" t="s">
        <v>527</v>
      </c>
    </row>
    <row r="686" spans="1:17" s="11" customFormat="1" ht="15" x14ac:dyDescent="0.2">
      <c r="A686" s="9">
        <v>2</v>
      </c>
      <c r="B686" s="186"/>
      <c r="C686" s="7" t="s">
        <v>373</v>
      </c>
      <c r="D686" s="4" t="s">
        <v>77</v>
      </c>
      <c r="E686" s="118"/>
      <c r="F686" s="132">
        <v>50</v>
      </c>
      <c r="G686" s="119" t="s">
        <v>71</v>
      </c>
      <c r="H686" s="216">
        <v>185</v>
      </c>
      <c r="I686" s="97">
        <f t="shared" si="504"/>
        <v>9250</v>
      </c>
      <c r="J686" s="166" t="s">
        <v>394</v>
      </c>
      <c r="K686" s="160">
        <f t="shared" si="505"/>
        <v>2312.5</v>
      </c>
      <c r="L686" s="160">
        <f t="shared" si="506"/>
        <v>2312.5</v>
      </c>
      <c r="M686" s="160">
        <f t="shared" si="507"/>
        <v>2312.5</v>
      </c>
      <c r="N686" s="160">
        <f t="shared" si="508"/>
        <v>2312.5</v>
      </c>
      <c r="O686" s="202"/>
      <c r="P686" s="202"/>
      <c r="Q686" s="209"/>
    </row>
    <row r="687" spans="1:17" ht="25.5" x14ac:dyDescent="0.2">
      <c r="A687" s="9">
        <v>3</v>
      </c>
      <c r="B687" s="186"/>
      <c r="C687" s="7" t="s">
        <v>374</v>
      </c>
      <c r="D687" s="4" t="s">
        <v>77</v>
      </c>
      <c r="E687" s="118"/>
      <c r="F687" s="132">
        <v>100</v>
      </c>
      <c r="G687" s="119" t="s">
        <v>71</v>
      </c>
      <c r="H687" s="216">
        <v>418.01950000000011</v>
      </c>
      <c r="I687" s="97">
        <f t="shared" si="504"/>
        <v>41801.950000000012</v>
      </c>
      <c r="J687" s="166" t="s">
        <v>394</v>
      </c>
      <c r="K687" s="160">
        <f t="shared" si="505"/>
        <v>10450.487500000003</v>
      </c>
      <c r="L687" s="160">
        <f t="shared" si="506"/>
        <v>10450.487500000003</v>
      </c>
      <c r="M687" s="160">
        <f t="shared" si="507"/>
        <v>10450.487500000003</v>
      </c>
      <c r="N687" s="160">
        <f t="shared" si="508"/>
        <v>10450.487500000003</v>
      </c>
      <c r="O687" s="5" t="s">
        <v>21</v>
      </c>
      <c r="P687" s="166"/>
      <c r="Q687" s="18" t="s">
        <v>527</v>
      </c>
    </row>
    <row r="688" spans="1:17" s="11" customFormat="1" ht="15" x14ac:dyDescent="0.2">
      <c r="A688" s="9">
        <v>4</v>
      </c>
      <c r="B688" s="188"/>
      <c r="C688" s="7" t="s">
        <v>379</v>
      </c>
      <c r="D688" s="4" t="s">
        <v>77</v>
      </c>
      <c r="E688" s="118"/>
      <c r="F688" s="132">
        <v>3</v>
      </c>
      <c r="G688" s="119" t="s">
        <v>75</v>
      </c>
      <c r="H688" s="216">
        <v>2500</v>
      </c>
      <c r="I688" s="97">
        <f t="shared" si="504"/>
        <v>7500</v>
      </c>
      <c r="J688" s="166" t="s">
        <v>394</v>
      </c>
      <c r="K688" s="160">
        <f t="shared" si="505"/>
        <v>1875</v>
      </c>
      <c r="L688" s="160">
        <f t="shared" si="506"/>
        <v>1875</v>
      </c>
      <c r="M688" s="160">
        <f t="shared" si="507"/>
        <v>1875</v>
      </c>
      <c r="N688" s="160">
        <f t="shared" si="508"/>
        <v>1875</v>
      </c>
      <c r="O688" s="202"/>
      <c r="P688" s="202"/>
      <c r="Q688" s="209"/>
    </row>
    <row r="689" spans="1:17" ht="25.5" x14ac:dyDescent="0.2">
      <c r="A689" s="12"/>
      <c r="B689" s="174" t="s">
        <v>320</v>
      </c>
      <c r="C689" s="37" t="s">
        <v>321</v>
      </c>
      <c r="D689" s="12"/>
      <c r="E689" s="135"/>
      <c r="F689" s="135"/>
      <c r="G689" s="135"/>
      <c r="H689" s="220"/>
      <c r="I689" s="104">
        <f>SUM(I690)</f>
        <v>45203.16</v>
      </c>
      <c r="J689" s="202"/>
      <c r="K689" s="93">
        <f t="shared" si="505"/>
        <v>11300.79</v>
      </c>
      <c r="L689" s="93">
        <f t="shared" si="506"/>
        <v>11300.79</v>
      </c>
      <c r="M689" s="93">
        <f t="shared" si="507"/>
        <v>11300.79</v>
      </c>
      <c r="N689" s="93">
        <f t="shared" si="508"/>
        <v>11300.79</v>
      </c>
      <c r="O689" s="5" t="s">
        <v>21</v>
      </c>
      <c r="P689" s="166"/>
      <c r="Q689" s="18" t="s">
        <v>527</v>
      </c>
    </row>
    <row r="690" spans="1:17" s="11" customFormat="1" ht="15" x14ac:dyDescent="0.2">
      <c r="A690" s="9">
        <v>1</v>
      </c>
      <c r="B690" s="186"/>
      <c r="C690" s="7" t="s">
        <v>322</v>
      </c>
      <c r="D690" s="4" t="s">
        <v>77</v>
      </c>
      <c r="E690" s="118"/>
      <c r="F690" s="132">
        <v>5</v>
      </c>
      <c r="G690" s="119" t="s">
        <v>75</v>
      </c>
      <c r="H690" s="216">
        <v>9040.6320000000014</v>
      </c>
      <c r="I690" s="97">
        <f t="shared" ref="I690" si="509">F690*H690</f>
        <v>45203.16</v>
      </c>
      <c r="J690" s="166" t="s">
        <v>394</v>
      </c>
      <c r="K690" s="160">
        <f t="shared" ref="K690:K691" si="510">I690/4</f>
        <v>11300.79</v>
      </c>
      <c r="L690" s="160">
        <f t="shared" ref="L690:L691" si="511">I690/4</f>
        <v>11300.79</v>
      </c>
      <c r="M690" s="160">
        <f t="shared" ref="M690:M691" si="512">I690/4</f>
        <v>11300.79</v>
      </c>
      <c r="N690" s="160">
        <f t="shared" ref="N690:N691" si="513">I690/4</f>
        <v>11300.79</v>
      </c>
      <c r="O690" s="202"/>
      <c r="P690" s="202"/>
      <c r="Q690" s="209"/>
    </row>
    <row r="691" spans="1:17" ht="25.5" x14ac:dyDescent="0.2">
      <c r="A691" s="12"/>
      <c r="B691" s="174" t="s">
        <v>323</v>
      </c>
      <c r="C691" s="37" t="s">
        <v>324</v>
      </c>
      <c r="D691" s="12"/>
      <c r="E691" s="135"/>
      <c r="F691" s="135"/>
      <c r="G691" s="135"/>
      <c r="H691" s="220"/>
      <c r="I691" s="104">
        <f>SUM(I692)</f>
        <v>91556.85</v>
      </c>
      <c r="J691" s="202"/>
      <c r="K691" s="93">
        <f t="shared" si="510"/>
        <v>22889.212500000001</v>
      </c>
      <c r="L691" s="93">
        <f t="shared" si="511"/>
        <v>22889.212500000001</v>
      </c>
      <c r="M691" s="93">
        <f t="shared" si="512"/>
        <v>22889.212500000001</v>
      </c>
      <c r="N691" s="93">
        <f t="shared" si="513"/>
        <v>22889.212500000001</v>
      </c>
      <c r="O691" s="5" t="s">
        <v>21</v>
      </c>
      <c r="P691" s="166"/>
      <c r="Q691" s="18" t="s">
        <v>527</v>
      </c>
    </row>
    <row r="692" spans="1:17" ht="25.5" x14ac:dyDescent="0.2">
      <c r="A692" s="9">
        <v>1</v>
      </c>
      <c r="B692" s="186"/>
      <c r="C692" s="7" t="s">
        <v>380</v>
      </c>
      <c r="D692" s="4" t="s">
        <v>77</v>
      </c>
      <c r="E692" s="118"/>
      <c r="F692" s="132">
        <v>150</v>
      </c>
      <c r="G692" s="119" t="s">
        <v>75</v>
      </c>
      <c r="H692" s="216">
        <v>610.37900000000002</v>
      </c>
      <c r="I692" s="97">
        <f t="shared" ref="I692" si="514">F692*H692</f>
        <v>91556.85</v>
      </c>
      <c r="J692" s="166" t="s">
        <v>394</v>
      </c>
      <c r="K692" s="160">
        <f t="shared" ref="K692" si="515">I692/4</f>
        <v>22889.212500000001</v>
      </c>
      <c r="L692" s="160">
        <f t="shared" ref="L692" si="516">I692/4</f>
        <v>22889.212500000001</v>
      </c>
      <c r="M692" s="160">
        <f t="shared" ref="M692" si="517">I692/4</f>
        <v>22889.212500000001</v>
      </c>
      <c r="N692" s="160">
        <f t="shared" ref="N692" si="518">I692/4</f>
        <v>22889.212500000001</v>
      </c>
      <c r="O692" s="166"/>
      <c r="P692" s="166"/>
      <c r="Q692" s="18" t="s">
        <v>527</v>
      </c>
    </row>
    <row r="693" spans="1:17" s="11" customFormat="1" x14ac:dyDescent="0.2">
      <c r="A693" s="12"/>
      <c r="B693" s="174" t="s">
        <v>326</v>
      </c>
      <c r="C693" s="37" t="s">
        <v>327</v>
      </c>
      <c r="D693" s="12"/>
      <c r="E693" s="135"/>
      <c r="F693" s="135"/>
      <c r="G693" s="135"/>
      <c r="H693" s="220"/>
      <c r="I693" s="104">
        <f>SUM(I694)</f>
        <v>50880.31</v>
      </c>
      <c r="J693" s="202"/>
      <c r="K693" s="93"/>
      <c r="L693" s="93"/>
      <c r="M693" s="93"/>
      <c r="N693" s="93"/>
      <c r="O693" s="202"/>
      <c r="P693" s="202"/>
      <c r="Q693" s="209"/>
    </row>
    <row r="694" spans="1:17" ht="25.5" x14ac:dyDescent="0.2">
      <c r="A694" s="9">
        <v>1</v>
      </c>
      <c r="B694" s="186"/>
      <c r="C694" s="7" t="s">
        <v>327</v>
      </c>
      <c r="D694" s="4" t="s">
        <v>77</v>
      </c>
      <c r="E694" s="118"/>
      <c r="F694" s="132">
        <v>85</v>
      </c>
      <c r="G694" s="119" t="s">
        <v>75</v>
      </c>
      <c r="H694" s="216">
        <v>598.59188235294118</v>
      </c>
      <c r="I694" s="97">
        <f t="shared" ref="I694" si="519">F694*H694</f>
        <v>50880.31</v>
      </c>
      <c r="J694" s="166" t="s">
        <v>394</v>
      </c>
      <c r="K694" s="160">
        <f t="shared" ref="K694" si="520">I694/4</f>
        <v>12720.077499999999</v>
      </c>
      <c r="L694" s="160">
        <f t="shared" ref="L694" si="521">I694/4</f>
        <v>12720.077499999999</v>
      </c>
      <c r="M694" s="160">
        <f t="shared" ref="M694" si="522">I694/4</f>
        <v>12720.077499999999</v>
      </c>
      <c r="N694" s="160">
        <f t="shared" ref="N694" si="523">I694/4</f>
        <v>12720.077499999999</v>
      </c>
      <c r="O694" s="5" t="s">
        <v>21</v>
      </c>
      <c r="P694" s="166"/>
      <c r="Q694" s="18" t="s">
        <v>527</v>
      </c>
    </row>
    <row r="695" spans="1:17" s="11" customFormat="1" x14ac:dyDescent="0.2">
      <c r="A695" s="12"/>
      <c r="B695" s="174" t="s">
        <v>329</v>
      </c>
      <c r="C695" s="37" t="s">
        <v>330</v>
      </c>
      <c r="D695" s="12"/>
      <c r="E695" s="135"/>
      <c r="F695" s="135"/>
      <c r="G695" s="135"/>
      <c r="H695" s="220"/>
      <c r="I695" s="103">
        <f>SUM(I696)</f>
        <v>59822.399999999994</v>
      </c>
      <c r="J695" s="202"/>
      <c r="K695" s="93"/>
      <c r="L695" s="93"/>
      <c r="M695" s="93"/>
      <c r="N695" s="93"/>
      <c r="O695" s="202"/>
      <c r="P695" s="202"/>
      <c r="Q695" s="209"/>
    </row>
    <row r="696" spans="1:17" ht="25.5" x14ac:dyDescent="0.2">
      <c r="A696" s="9">
        <v>1</v>
      </c>
      <c r="B696" s="186"/>
      <c r="C696" s="7" t="s">
        <v>330</v>
      </c>
      <c r="D696" s="4" t="s">
        <v>77</v>
      </c>
      <c r="E696" s="118"/>
      <c r="F696" s="132">
        <v>27</v>
      </c>
      <c r="G696" s="119" t="s">
        <v>75</v>
      </c>
      <c r="H696" s="216">
        <v>2215.6444444444442</v>
      </c>
      <c r="I696" s="97">
        <f>F696*H696</f>
        <v>59822.399999999994</v>
      </c>
      <c r="J696" s="166" t="s">
        <v>394</v>
      </c>
      <c r="K696" s="160">
        <f t="shared" ref="K696" si="524">I696/4</f>
        <v>14955.599999999999</v>
      </c>
      <c r="L696" s="160">
        <f t="shared" ref="L696" si="525">I696/4</f>
        <v>14955.599999999999</v>
      </c>
      <c r="M696" s="160">
        <f t="shared" ref="M696" si="526">I696/4</f>
        <v>14955.599999999999</v>
      </c>
      <c r="N696" s="160">
        <f t="shared" ref="N696" si="527">I696/4</f>
        <v>14955.599999999999</v>
      </c>
      <c r="O696" s="5" t="s">
        <v>21</v>
      </c>
      <c r="P696" s="166"/>
      <c r="Q696" s="18" t="s">
        <v>527</v>
      </c>
    </row>
    <row r="697" spans="1:17" s="85" customFormat="1" ht="24" x14ac:dyDescent="0.2">
      <c r="A697" s="84"/>
      <c r="B697" s="173">
        <v>12</v>
      </c>
      <c r="C697" s="81" t="s">
        <v>381</v>
      </c>
      <c r="D697" s="84"/>
      <c r="E697" s="133"/>
      <c r="F697" s="133"/>
      <c r="G697" s="133"/>
      <c r="H697" s="220"/>
      <c r="I697" s="100">
        <f>I698+I700+I702+I704+I706+I708+I710+I712</f>
        <v>2781395.0430394714</v>
      </c>
      <c r="J697" s="200"/>
      <c r="K697" s="161"/>
      <c r="L697" s="161"/>
      <c r="M697" s="161"/>
      <c r="N697" s="161"/>
      <c r="O697" s="200"/>
      <c r="P697" s="200"/>
      <c r="Q697" s="207"/>
    </row>
    <row r="698" spans="1:17" s="11" customFormat="1" x14ac:dyDescent="0.2">
      <c r="A698" s="12"/>
      <c r="B698" s="195">
        <v>1000</v>
      </c>
      <c r="C698" s="71" t="s">
        <v>398</v>
      </c>
      <c r="D698" s="12"/>
      <c r="E698" s="135"/>
      <c r="F698" s="135"/>
      <c r="G698" s="135"/>
      <c r="H698" s="220"/>
      <c r="I698" s="104">
        <f>SUM(I699)</f>
        <v>2103638.29</v>
      </c>
      <c r="J698" s="202"/>
      <c r="K698" s="93"/>
      <c r="L698" s="93"/>
      <c r="M698" s="93"/>
      <c r="N698" s="93"/>
      <c r="O698" s="202"/>
      <c r="P698" s="202"/>
      <c r="Q698" s="209"/>
    </row>
    <row r="699" spans="1:17" s="28" customFormat="1" ht="38.25" x14ac:dyDescent="0.2">
      <c r="A699" s="29">
        <v>1</v>
      </c>
      <c r="B699" s="175"/>
      <c r="C699" s="43" t="s">
        <v>398</v>
      </c>
      <c r="D699" s="4" t="s">
        <v>77</v>
      </c>
      <c r="E699" s="122"/>
      <c r="F699" s="122">
        <v>12</v>
      </c>
      <c r="G699" s="122" t="s">
        <v>75</v>
      </c>
      <c r="H699" s="220">
        <v>175303.19083333333</v>
      </c>
      <c r="I699" s="96">
        <f>F699*H699</f>
        <v>2103638.29</v>
      </c>
      <c r="J699" s="169" t="s">
        <v>395</v>
      </c>
      <c r="K699" s="157">
        <f>I699/4</f>
        <v>525909.57250000001</v>
      </c>
      <c r="L699" s="157">
        <f>I699/4</f>
        <v>525909.57250000001</v>
      </c>
      <c r="M699" s="157">
        <f>I699/4</f>
        <v>525909.57250000001</v>
      </c>
      <c r="N699" s="157">
        <f>I699/4</f>
        <v>525909.57250000001</v>
      </c>
      <c r="O699" s="169"/>
      <c r="P699" s="169"/>
      <c r="Q699" s="18" t="s">
        <v>528</v>
      </c>
    </row>
    <row r="700" spans="1:17" s="11" customFormat="1" ht="19.5" x14ac:dyDescent="0.2">
      <c r="A700" s="12"/>
      <c r="B700" s="174" t="s">
        <v>382</v>
      </c>
      <c r="C700" s="37" t="s">
        <v>383</v>
      </c>
      <c r="D700" s="12"/>
      <c r="E700" s="135"/>
      <c r="F700" s="135"/>
      <c r="G700" s="135"/>
      <c r="H700" s="220"/>
      <c r="I700" s="104">
        <f>SUM(I701)</f>
        <v>43479.89</v>
      </c>
      <c r="J700" s="202"/>
      <c r="K700" s="93"/>
      <c r="L700" s="93"/>
      <c r="M700" s="93"/>
      <c r="N700" s="93"/>
      <c r="O700" s="10" t="s">
        <v>21</v>
      </c>
      <c r="P700" s="202"/>
      <c r="Q700" s="210"/>
    </row>
    <row r="701" spans="1:17" s="28" customFormat="1" ht="38.25" x14ac:dyDescent="0.2">
      <c r="A701" s="29">
        <v>1</v>
      </c>
      <c r="B701" s="188"/>
      <c r="C701" s="51" t="s">
        <v>384</v>
      </c>
      <c r="D701" s="76" t="s">
        <v>77</v>
      </c>
      <c r="E701" s="122"/>
      <c r="F701" s="114">
        <v>2</v>
      </c>
      <c r="G701" s="115" t="s">
        <v>75</v>
      </c>
      <c r="H701" s="216">
        <v>21739.945</v>
      </c>
      <c r="I701" s="96">
        <f t="shared" ref="I701" si="528">F701*H701</f>
        <v>43479.89</v>
      </c>
      <c r="J701" s="169" t="s">
        <v>395</v>
      </c>
      <c r="K701" s="92">
        <f t="shared" ref="K701" si="529">I701/4</f>
        <v>10869.9725</v>
      </c>
      <c r="L701" s="92">
        <f t="shared" ref="L701" si="530">I701/4</f>
        <v>10869.9725</v>
      </c>
      <c r="M701" s="92">
        <f t="shared" ref="M701" si="531">I701/4</f>
        <v>10869.9725</v>
      </c>
      <c r="N701" s="92">
        <f t="shared" ref="N701" si="532">I701/4</f>
        <v>10869.9725</v>
      </c>
      <c r="O701" s="169"/>
      <c r="P701" s="169"/>
      <c r="Q701" s="18" t="s">
        <v>528</v>
      </c>
    </row>
    <row r="702" spans="1:17" s="11" customFormat="1" ht="22.5" x14ac:dyDescent="0.2">
      <c r="A702" s="12"/>
      <c r="B702" s="174" t="s">
        <v>385</v>
      </c>
      <c r="C702" s="37" t="s">
        <v>386</v>
      </c>
      <c r="D702" s="12"/>
      <c r="E702" s="135"/>
      <c r="F702" s="135"/>
      <c r="G702" s="135"/>
      <c r="H702" s="220"/>
      <c r="I702" s="104">
        <f>SUM(I703)</f>
        <v>49998.25</v>
      </c>
      <c r="J702" s="202"/>
      <c r="K702" s="93"/>
      <c r="L702" s="93"/>
      <c r="M702" s="93"/>
      <c r="N702" s="93"/>
      <c r="O702" s="10" t="s">
        <v>21</v>
      </c>
      <c r="P702" s="202"/>
      <c r="Q702" s="210"/>
    </row>
    <row r="703" spans="1:17" s="11" customFormat="1" ht="38.25" x14ac:dyDescent="0.2">
      <c r="A703" s="9">
        <v>1</v>
      </c>
      <c r="B703" s="186"/>
      <c r="C703" s="42" t="s">
        <v>387</v>
      </c>
      <c r="D703" s="4" t="s">
        <v>77</v>
      </c>
      <c r="E703" s="118"/>
      <c r="F703" s="119">
        <v>20</v>
      </c>
      <c r="G703" s="119" t="s">
        <v>75</v>
      </c>
      <c r="H703" s="216">
        <v>2499.9124999999999</v>
      </c>
      <c r="I703" s="97">
        <f t="shared" ref="I703" si="533">F703*H703</f>
        <v>49998.25</v>
      </c>
      <c r="J703" s="166" t="s">
        <v>395</v>
      </c>
      <c r="K703" s="160">
        <f t="shared" ref="K703" si="534">I703/4</f>
        <v>12499.5625</v>
      </c>
      <c r="L703" s="160">
        <f t="shared" ref="L703" si="535">I703/4</f>
        <v>12499.5625</v>
      </c>
      <c r="M703" s="160">
        <f t="shared" ref="M703" si="536">I703/4</f>
        <v>12499.5625</v>
      </c>
      <c r="N703" s="160">
        <f t="shared" ref="N703" si="537">I703/4</f>
        <v>12499.5625</v>
      </c>
      <c r="O703" s="202"/>
      <c r="P703" s="202"/>
      <c r="Q703" s="18" t="s">
        <v>528</v>
      </c>
    </row>
    <row r="704" spans="1:17" s="11" customFormat="1" ht="19.5" x14ac:dyDescent="0.2">
      <c r="A704" s="12"/>
      <c r="B704" s="174" t="s">
        <v>320</v>
      </c>
      <c r="C704" s="37" t="s">
        <v>321</v>
      </c>
      <c r="D704" s="12"/>
      <c r="E704" s="135"/>
      <c r="F704" s="135"/>
      <c r="G704" s="135"/>
      <c r="H704" s="220"/>
      <c r="I704" s="104">
        <f>SUM(I705)</f>
        <v>20260.75</v>
      </c>
      <c r="J704" s="202"/>
      <c r="K704" s="93"/>
      <c r="L704" s="93"/>
      <c r="M704" s="93"/>
      <c r="N704" s="93"/>
      <c r="O704" s="10" t="s">
        <v>21</v>
      </c>
      <c r="P704" s="202"/>
      <c r="Q704" s="210"/>
    </row>
    <row r="705" spans="1:17" s="11" customFormat="1" ht="38.25" x14ac:dyDescent="0.2">
      <c r="A705" s="9">
        <v>1</v>
      </c>
      <c r="B705" s="186"/>
      <c r="C705" s="42" t="s">
        <v>322</v>
      </c>
      <c r="D705" s="4" t="s">
        <v>77</v>
      </c>
      <c r="E705" s="118"/>
      <c r="F705" s="132">
        <v>5</v>
      </c>
      <c r="G705" s="119" t="s">
        <v>75</v>
      </c>
      <c r="H705" s="216">
        <v>4052.15</v>
      </c>
      <c r="I705" s="97">
        <f t="shared" ref="I705" si="538">F705*H705</f>
        <v>20260.75</v>
      </c>
      <c r="J705" s="166" t="s">
        <v>395</v>
      </c>
      <c r="K705" s="160">
        <f t="shared" ref="K705" si="539">I705/4</f>
        <v>5065.1875</v>
      </c>
      <c r="L705" s="160">
        <f t="shared" ref="L705" si="540">I705/4</f>
        <v>5065.1875</v>
      </c>
      <c r="M705" s="160">
        <f t="shared" ref="M705" si="541">I705/4</f>
        <v>5065.1875</v>
      </c>
      <c r="N705" s="160">
        <f t="shared" ref="N705" si="542">I705/4</f>
        <v>5065.1875</v>
      </c>
      <c r="O705" s="202"/>
      <c r="P705" s="202"/>
      <c r="Q705" s="18" t="s">
        <v>528</v>
      </c>
    </row>
    <row r="706" spans="1:17" s="11" customFormat="1" ht="19.5" x14ac:dyDescent="0.2">
      <c r="A706" s="12"/>
      <c r="B706" s="174" t="s">
        <v>323</v>
      </c>
      <c r="C706" s="37" t="s">
        <v>324</v>
      </c>
      <c r="D706" s="12"/>
      <c r="E706" s="135"/>
      <c r="F706" s="135"/>
      <c r="G706" s="135"/>
      <c r="H706" s="220"/>
      <c r="I706" s="104">
        <f>SUM(I707)</f>
        <v>10210.32</v>
      </c>
      <c r="J706" s="202"/>
      <c r="K706" s="93"/>
      <c r="L706" s="93"/>
      <c r="M706" s="93"/>
      <c r="N706" s="93"/>
      <c r="O706" s="10" t="s">
        <v>21</v>
      </c>
      <c r="P706" s="202"/>
      <c r="Q706" s="210"/>
    </row>
    <row r="707" spans="1:17" ht="38.25" x14ac:dyDescent="0.2">
      <c r="A707" s="9">
        <v>1</v>
      </c>
      <c r="B707" s="186"/>
      <c r="C707" s="42" t="s">
        <v>380</v>
      </c>
      <c r="D707" s="4" t="s">
        <v>77</v>
      </c>
      <c r="E707" s="118"/>
      <c r="F707" s="132">
        <v>21</v>
      </c>
      <c r="G707" s="119" t="s">
        <v>75</v>
      </c>
      <c r="H707" s="216">
        <v>486.20571428571429</v>
      </c>
      <c r="I707" s="97">
        <f t="shared" ref="I707" si="543">F707*H707</f>
        <v>10210.32</v>
      </c>
      <c r="J707" s="166" t="s">
        <v>395</v>
      </c>
      <c r="K707" s="160">
        <f t="shared" ref="K707" si="544">I707/4</f>
        <v>2552.58</v>
      </c>
      <c r="L707" s="160">
        <f t="shared" ref="L707" si="545">I707/4</f>
        <v>2552.58</v>
      </c>
      <c r="M707" s="160">
        <f t="shared" ref="M707" si="546">I707/4</f>
        <v>2552.58</v>
      </c>
      <c r="N707" s="160">
        <f t="shared" ref="N707" si="547">I707/4</f>
        <v>2552.58</v>
      </c>
      <c r="O707" s="166"/>
      <c r="P707" s="166"/>
      <c r="Q707" s="18" t="s">
        <v>528</v>
      </c>
    </row>
    <row r="708" spans="1:17" s="11" customFormat="1" x14ac:dyDescent="0.2">
      <c r="A708" s="12"/>
      <c r="B708" s="174" t="s">
        <v>326</v>
      </c>
      <c r="C708" s="37" t="s">
        <v>327</v>
      </c>
      <c r="D708" s="12"/>
      <c r="E708" s="135"/>
      <c r="F708" s="135"/>
      <c r="G708" s="135"/>
      <c r="H708" s="220"/>
      <c r="I708" s="104">
        <f>SUM(I709)</f>
        <v>6031.8899999999994</v>
      </c>
      <c r="J708" s="202"/>
      <c r="K708" s="93"/>
      <c r="L708" s="93"/>
      <c r="M708" s="93"/>
      <c r="N708" s="93"/>
      <c r="O708" s="202"/>
      <c r="P708" s="202"/>
      <c r="Q708" s="209"/>
    </row>
    <row r="709" spans="1:17" ht="38.25" x14ac:dyDescent="0.2">
      <c r="A709" s="9">
        <v>1</v>
      </c>
      <c r="B709" s="186"/>
      <c r="C709" s="42" t="s">
        <v>327</v>
      </c>
      <c r="D709" s="4" t="s">
        <v>77</v>
      </c>
      <c r="E709" s="118"/>
      <c r="F709" s="132">
        <v>11</v>
      </c>
      <c r="G709" s="119" t="s">
        <v>75</v>
      </c>
      <c r="H709" s="216">
        <v>548.35363636363627</v>
      </c>
      <c r="I709" s="97">
        <f t="shared" ref="I709" si="548">F709*H709</f>
        <v>6031.8899999999994</v>
      </c>
      <c r="J709" s="166" t="s">
        <v>395</v>
      </c>
      <c r="K709" s="160">
        <f t="shared" ref="K709" si="549">I709/4</f>
        <v>1507.9724999999999</v>
      </c>
      <c r="L709" s="160">
        <f t="shared" ref="L709" si="550">I709/4</f>
        <v>1507.9724999999999</v>
      </c>
      <c r="M709" s="160">
        <f t="shared" ref="M709" si="551">I709/4</f>
        <v>1507.9724999999999</v>
      </c>
      <c r="N709" s="160">
        <f t="shared" ref="N709" si="552">I709/4</f>
        <v>1507.9724999999999</v>
      </c>
      <c r="O709" s="5" t="s">
        <v>21</v>
      </c>
      <c r="P709" s="166"/>
      <c r="Q709" s="18" t="s">
        <v>528</v>
      </c>
    </row>
    <row r="710" spans="1:17" s="11" customFormat="1" ht="25.5" x14ac:dyDescent="0.2">
      <c r="A710" s="12"/>
      <c r="B710" s="174">
        <v>51501</v>
      </c>
      <c r="C710" s="77" t="s">
        <v>516</v>
      </c>
      <c r="D710" s="12"/>
      <c r="E710" s="135"/>
      <c r="F710" s="135"/>
      <c r="G710" s="135"/>
      <c r="H710" s="220"/>
      <c r="I710" s="104">
        <f>SUM(I711)</f>
        <v>397775.65303947125</v>
      </c>
      <c r="J710" s="202"/>
      <c r="K710" s="93"/>
      <c r="L710" s="93"/>
      <c r="M710" s="93"/>
      <c r="N710" s="93"/>
      <c r="O710" s="202"/>
      <c r="P710" s="202"/>
      <c r="Q710" s="209"/>
    </row>
    <row r="711" spans="1:17" ht="38.25" x14ac:dyDescent="0.2">
      <c r="A711" s="9">
        <v>1</v>
      </c>
      <c r="B711" s="186"/>
      <c r="C711" s="42" t="s">
        <v>388</v>
      </c>
      <c r="D711" s="4" t="s">
        <v>77</v>
      </c>
      <c r="E711" s="118"/>
      <c r="F711" s="132">
        <v>5</v>
      </c>
      <c r="G711" s="119" t="s">
        <v>75</v>
      </c>
      <c r="H711" s="216">
        <v>79555.130607894243</v>
      </c>
      <c r="I711" s="97">
        <f t="shared" ref="I711" si="553">F711*H711</f>
        <v>397775.65303947125</v>
      </c>
      <c r="J711" s="166" t="s">
        <v>395</v>
      </c>
      <c r="K711" s="160">
        <f t="shared" ref="K711" si="554">I711/4</f>
        <v>99443.913259867812</v>
      </c>
      <c r="L711" s="160">
        <f t="shared" ref="L711" si="555">I711/4</f>
        <v>99443.913259867812</v>
      </c>
      <c r="M711" s="160">
        <f t="shared" ref="M711" si="556">I711/4</f>
        <v>99443.913259867812</v>
      </c>
      <c r="N711" s="160">
        <f t="shared" ref="N711" si="557">I711/4</f>
        <v>99443.913259867812</v>
      </c>
      <c r="O711" s="5" t="s">
        <v>21</v>
      </c>
      <c r="P711" s="166"/>
      <c r="Q711" s="18" t="s">
        <v>528</v>
      </c>
    </row>
    <row r="712" spans="1:17" s="11" customFormat="1" ht="25.5" x14ac:dyDescent="0.2">
      <c r="A712" s="12"/>
      <c r="B712" s="174">
        <v>52301</v>
      </c>
      <c r="C712" s="77" t="s">
        <v>517</v>
      </c>
      <c r="D712" s="12"/>
      <c r="E712" s="135"/>
      <c r="F712" s="135"/>
      <c r="G712" s="135"/>
      <c r="H712" s="220"/>
      <c r="I712" s="104">
        <f>SUM(I713)</f>
        <v>150000</v>
      </c>
      <c r="J712" s="202"/>
      <c r="K712" s="93"/>
      <c r="L712" s="93"/>
      <c r="M712" s="93"/>
      <c r="N712" s="93"/>
      <c r="O712" s="202"/>
      <c r="P712" s="202"/>
      <c r="Q712" s="209"/>
    </row>
    <row r="713" spans="1:17" ht="38.25" x14ac:dyDescent="0.2">
      <c r="A713" s="9">
        <v>1</v>
      </c>
      <c r="B713" s="191"/>
      <c r="C713" s="9" t="s">
        <v>518</v>
      </c>
      <c r="D713" s="4" t="s">
        <v>77</v>
      </c>
      <c r="E713" s="118"/>
      <c r="F713" s="118">
        <v>3</v>
      </c>
      <c r="G713" s="118" t="s">
        <v>519</v>
      </c>
      <c r="H713" s="220">
        <v>50000</v>
      </c>
      <c r="I713" s="97">
        <f>F713*H713</f>
        <v>150000</v>
      </c>
      <c r="J713" s="169" t="s">
        <v>395</v>
      </c>
      <c r="K713" s="163">
        <f>I713/4</f>
        <v>37500</v>
      </c>
      <c r="L713" s="163">
        <f>I713/4</f>
        <v>37500</v>
      </c>
      <c r="M713" s="163">
        <f>I713/4</f>
        <v>37500</v>
      </c>
      <c r="N713" s="163">
        <f>I713/4</f>
        <v>37500</v>
      </c>
      <c r="O713" s="5" t="s">
        <v>21</v>
      </c>
      <c r="P713" s="166"/>
      <c r="Q713" s="18" t="s">
        <v>528</v>
      </c>
    </row>
    <row r="714" spans="1:17" x14ac:dyDescent="0.2">
      <c r="A714" s="9"/>
      <c r="B714" s="191"/>
      <c r="C714" s="9"/>
      <c r="D714" s="9"/>
      <c r="E714" s="118"/>
      <c r="F714" s="118"/>
      <c r="G714" s="118"/>
      <c r="H714" s="220"/>
      <c r="I714" s="97"/>
      <c r="J714" s="166"/>
      <c r="K714" s="9"/>
      <c r="L714" s="9"/>
      <c r="M714" s="9"/>
      <c r="N714" s="9"/>
      <c r="O714" s="166"/>
      <c r="P714" s="166"/>
      <c r="Q714" s="211"/>
    </row>
    <row r="715" spans="1:17" x14ac:dyDescent="0.2">
      <c r="A715" s="9"/>
      <c r="B715" s="191"/>
      <c r="C715" s="9"/>
      <c r="D715" s="9"/>
      <c r="E715" s="118"/>
      <c r="F715" s="118"/>
      <c r="G715" s="118"/>
      <c r="H715" s="220"/>
      <c r="I715" s="97"/>
      <c r="J715" s="166"/>
      <c r="K715" s="9"/>
      <c r="L715" s="9"/>
      <c r="M715" s="9"/>
      <c r="N715" s="9"/>
      <c r="O715" s="166"/>
      <c r="P715" s="166"/>
      <c r="Q715" s="211"/>
    </row>
    <row r="716" spans="1:17" x14ac:dyDescent="0.2">
      <c r="I716" s="227">
        <f>I8+I232+I476+I485+I498+I511+I533+I564+I585+I596+I679+I697</f>
        <v>39745756.793115914</v>
      </c>
    </row>
  </sheetData>
  <mergeCells count="15">
    <mergeCell ref="A5:A7"/>
    <mergeCell ref="B5:B7"/>
    <mergeCell ref="C5:C7"/>
    <mergeCell ref="F5:F7"/>
    <mergeCell ref="G5:G7"/>
    <mergeCell ref="Q5:Q7"/>
    <mergeCell ref="K6:N6"/>
    <mergeCell ref="C2:N2"/>
    <mergeCell ref="C3:N3"/>
    <mergeCell ref="C4:N4"/>
    <mergeCell ref="H5:H7"/>
    <mergeCell ref="I5:I7"/>
    <mergeCell ref="J5:J7"/>
    <mergeCell ref="K5:N5"/>
    <mergeCell ref="O5:P6"/>
  </mergeCells>
  <printOptions horizontalCentered="1"/>
  <pageMargins left="0.59055118110236227" right="0.19685039370078741" top="0.39370078740157483" bottom="0.59055118110236227" header="0" footer="0"/>
  <pageSetup scale="10" orientation="landscape" r:id="rId1"/>
  <headerFooter alignWithMargins="0">
    <oddFooter>&amp;R&amp;P/&amp;N</oddFooter>
  </headerFooter>
  <rowBreaks count="3" manualBreakCount="3">
    <brk id="64" max="16" man="1"/>
    <brk id="312" max="16" man="1"/>
    <brk id="541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PA 2022</vt:lpstr>
      <vt:lpstr>'PA 2022'!Área_de_impresión</vt:lpstr>
      <vt:lpstr>'PA 2022'!Títulos_a_imprimir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R.</dc:creator>
  <cp:lastModifiedBy>Sistemas</cp:lastModifiedBy>
  <cp:lastPrinted>2022-02-04T16:52:24Z</cp:lastPrinted>
  <dcterms:created xsi:type="dcterms:W3CDTF">2020-07-06T22:29:44Z</dcterms:created>
  <dcterms:modified xsi:type="dcterms:W3CDTF">2022-02-04T19:18:29Z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